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bhotson.sharepoint.com/sites/HibaldstowParishCouncil/Shared Documents/General/Expenditure &amp; Income/Audit/202425/"/>
    </mc:Choice>
  </mc:AlternateContent>
  <xr:revisionPtr revIDLastSave="11" documentId="8_{4E7FAE91-82F4-4006-8714-9AFEDBCA5261}" xr6:coauthVersionLast="47" xr6:coauthVersionMax="47" xr10:uidLastSave="{FD7EEC5E-BB7E-440F-85D9-10D90CDD9E02}"/>
  <bookViews>
    <workbookView xWindow="-120" yWindow="-120" windowWidth="29040" windowHeight="15840" xr2:uid="{B3501337-0987-46FD-93B4-634BBA90EA28}"/>
  </bookViews>
  <sheets>
    <sheet name="Expenditure" sheetId="3" r:id="rId1"/>
    <sheet name="Income" sheetId="4" r:id="rId2"/>
    <sheet name="Variances" sheetId="2" r:id="rId3"/>
    <sheet name="Bank reconciliation" sheetId="1" r:id="rId4"/>
  </sheets>
  <externalReferences>
    <externalReference r:id="rId5"/>
  </externalReferences>
  <definedNames>
    <definedName name="_xlnm.Print_Area" localSheetId="3">'Bank reconciliation'!$A$1:$G$32</definedName>
    <definedName name="_xlnm.Print_Area" localSheetId="2">Variances!$A$1:$N$32</definedName>
    <definedName name="_xlnm.Print_Area">'[1]Budget 05'!$A$1:$I$35</definedName>
    <definedName name="_xlnm.Print_Titles" localSheetId="0">Expenditure!$1:$1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4" l="1"/>
  <c r="D29" i="4"/>
  <c r="C31" i="4" s="1"/>
  <c r="I14" i="4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X121" i="3"/>
  <c r="X120" i="3"/>
  <c r="X119" i="3"/>
  <c r="X118" i="3"/>
  <c r="X117" i="3"/>
  <c r="X116" i="3"/>
  <c r="X115" i="3"/>
  <c r="X114" i="3"/>
  <c r="X113" i="3"/>
  <c r="X112" i="3"/>
  <c r="X111" i="3"/>
  <c r="X110" i="3"/>
  <c r="X109" i="3"/>
  <c r="X108" i="3"/>
  <c r="X107" i="3"/>
  <c r="X106" i="3"/>
  <c r="X105" i="3"/>
  <c r="X104" i="3"/>
  <c r="X103" i="3"/>
  <c r="X102" i="3"/>
  <c r="X101" i="3"/>
  <c r="X100" i="3"/>
  <c r="X99" i="3"/>
  <c r="X98" i="3"/>
  <c r="X97" i="3"/>
  <c r="X96" i="3"/>
  <c r="X95" i="3"/>
  <c r="X94" i="3"/>
  <c r="X93" i="3"/>
  <c r="X92" i="3"/>
  <c r="X91" i="3"/>
  <c r="X90" i="3"/>
  <c r="X89" i="3"/>
  <c r="X88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X3" i="3"/>
  <c r="X2" i="3"/>
  <c r="X122" i="3" s="1"/>
  <c r="J28" i="2" l="1"/>
  <c r="I28" i="2"/>
  <c r="H28" i="2"/>
  <c r="L28" i="2" s="1"/>
  <c r="M28" i="2" s="1"/>
  <c r="G28" i="2"/>
  <c r="J26" i="2"/>
  <c r="I26" i="2"/>
  <c r="H26" i="2"/>
  <c r="L26" i="2" s="1"/>
  <c r="M26" i="2" s="1"/>
  <c r="G26" i="2"/>
  <c r="F22" i="2"/>
  <c r="D22" i="2"/>
  <c r="J20" i="2"/>
  <c r="I20" i="2"/>
  <c r="H20" i="2"/>
  <c r="L20" i="2" s="1"/>
  <c r="M20" i="2" s="1"/>
  <c r="G20" i="2"/>
  <c r="J18" i="2"/>
  <c r="I18" i="2"/>
  <c r="H18" i="2"/>
  <c r="L18" i="2" s="1"/>
  <c r="M18" i="2" s="1"/>
  <c r="G18" i="2"/>
  <c r="J16" i="2"/>
  <c r="I16" i="2"/>
  <c r="H16" i="2"/>
  <c r="K16" i="2" s="1"/>
  <c r="G16" i="2"/>
  <c r="K14" i="2"/>
  <c r="J14" i="2"/>
  <c r="I14" i="2"/>
  <c r="H14" i="2"/>
  <c r="L14" i="2" s="1"/>
  <c r="M14" i="2" s="1"/>
  <c r="G14" i="2"/>
  <c r="J12" i="2"/>
  <c r="I12" i="2"/>
  <c r="H12" i="2"/>
  <c r="L12" i="2" s="1"/>
  <c r="M12" i="2" s="1"/>
  <c r="G12" i="2"/>
  <c r="M10" i="2"/>
  <c r="G30" i="1"/>
  <c r="G25" i="1"/>
  <c r="G19" i="1"/>
  <c r="G32" i="1" s="1"/>
  <c r="K12" i="2" l="1"/>
  <c r="L16" i="2"/>
  <c r="M16" i="2" s="1"/>
  <c r="K20" i="2"/>
  <c r="K28" i="2"/>
  <c r="K18" i="2"/>
  <c r="K26" i="2"/>
</calcChain>
</file>

<file path=xl/sharedStrings.xml><?xml version="1.0" encoding="utf-8"?>
<sst xmlns="http://schemas.openxmlformats.org/spreadsheetml/2006/main" count="647" uniqueCount="303">
  <si>
    <t>Bank reconciliation – pro forma</t>
  </si>
  <si>
    <r>
      <t xml:space="preserve">This reconciliation should include </t>
    </r>
    <r>
      <rPr>
        <b/>
        <u/>
        <sz val="10.5"/>
        <color theme="1"/>
        <rFont val="Aptos Narrow"/>
        <family val="2"/>
        <scheme val="minor"/>
      </rPr>
      <t>all</t>
    </r>
    <r>
      <rPr>
        <sz val="10.5"/>
        <color theme="1"/>
        <rFont val="Aptos Narrow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Aptos Narrow"/>
        <family val="2"/>
        <scheme val="minor"/>
      </rPr>
      <t>must</t>
    </r>
    <r>
      <rPr>
        <sz val="10.5"/>
        <color theme="1"/>
        <rFont val="Aptos Narrow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</si>
  <si>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Name of smaller authority: </t>
  </si>
  <si>
    <t>Hibaldstow Parish Council</t>
  </si>
  <si>
    <t xml:space="preserve">County area (local councils and parish meetings only): </t>
  </si>
  <si>
    <t>North Lincolnshire</t>
  </si>
  <si>
    <t>Financial year ending 31 March 20xx</t>
  </si>
  <si>
    <t>Prepared by (Name and Role):</t>
  </si>
  <si>
    <t>Deb Hotson - Parish Clerk</t>
  </si>
  <si>
    <t>Date:</t>
  </si>
  <si>
    <t>£</t>
  </si>
  <si>
    <t>Balance per bank statements as at 01/04/24</t>
  </si>
  <si>
    <t>Current Account</t>
  </si>
  <si>
    <t>Reserve Account</t>
  </si>
  <si>
    <t>Petty cash float (if applicable)</t>
  </si>
  <si>
    <r>
      <t>Less: any unpresented cheques as at 31/3/25</t>
    </r>
    <r>
      <rPr>
        <b/>
        <sz val="10.5"/>
        <color theme="1"/>
        <rFont val="Arial"/>
        <family val="2"/>
      </rPr>
      <t xml:space="preserve"> (enter these as negative numbers)</t>
    </r>
  </si>
  <si>
    <t>Unpresented payment</t>
  </si>
  <si>
    <t>Add: any un-banked cash as at 31/3/25</t>
  </si>
  <si>
    <t>Net balances as at 31/3/25 (Box 8)</t>
  </si>
  <si>
    <t xml:space="preserve">Explanation of variances – pro forma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</si>
  <si>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</si>
  <si>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2023/24</t>
  </si>
  <si>
    <t>2024/25</t>
  </si>
  <si>
    <t>Variance</t>
  </si>
  <si>
    <t>Explanation Required?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</si>
  <si>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</si>
  <si>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</si>
  <si>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%</t>
  </si>
  <si>
    <t>1 Balances Brought Forward</t>
  </si>
  <si>
    <t>2 Precept or Rates and Levies</t>
  </si>
  <si>
    <t>Increase in precept</t>
  </si>
  <si>
    <t>3 Total Other Receipts</t>
  </si>
  <si>
    <t>4 Staff Costs</t>
  </si>
  <si>
    <t>5 Loan Interest/Capital Repayment</t>
  </si>
  <si>
    <t>6 All Other Payments</t>
  </si>
  <si>
    <t>7 Balances Carried Forward</t>
  </si>
  <si>
    <t>VARIANCE EXPLANATION NOT REQUIRED</t>
  </si>
  <si>
    <t>8 Total Cash and Short Term Investments</t>
  </si>
  <si>
    <t>9 Total Fixed Assets plus Other Long Term Investments and Assets</t>
  </si>
  <si>
    <t>10 Total Borrowings</t>
  </si>
  <si>
    <t>Rounding errors of up to £2 are tolerable</t>
  </si>
  <si>
    <t>Variances of £200 or less are tolerable</t>
  </si>
  <si>
    <t>BOX 10 VARIANCE EXPLANATION NOT REQUIRED IF CHANGE CAN BE EXPLAINED BY BOX 5 (CAPITAL PLUS INTEREST PAYMENT)</t>
  </si>
  <si>
    <t>Decrease in payments for the Village Hall - £2,500.40, Decrease in payments for vat - £131.40  Decrease in grant payments - £900, decrease in planting maintenance - £168.32, decrease in ground maintenance - £1,808.57, increase in park maintenance - £136, increase in general admin £494.98</t>
  </si>
  <si>
    <t>Date</t>
  </si>
  <si>
    <t>Invoice no.</t>
  </si>
  <si>
    <t>Payee</t>
  </si>
  <si>
    <t>Details</t>
  </si>
  <si>
    <t>Statement Check</t>
  </si>
  <si>
    <t>Administration</t>
  </si>
  <si>
    <t>Clerks Salary</t>
  </si>
  <si>
    <t>Clerks Expenses</t>
  </si>
  <si>
    <t>Clerk's Tax deductions</t>
  </si>
  <si>
    <t>Employers NI</t>
  </si>
  <si>
    <t>Employees pension contributions</t>
  </si>
  <si>
    <t>Employers Pension contributions</t>
  </si>
  <si>
    <t>Hibaldstow Play Area Maintenance</t>
  </si>
  <si>
    <t>Village Hall Expenditure</t>
  </si>
  <si>
    <t xml:space="preserve">Planting </t>
  </si>
  <si>
    <t>Parish Paths &amp; Grass Verge Maintenance</t>
  </si>
  <si>
    <t>Churchyard/Cemetery Maintenance</t>
  </si>
  <si>
    <t>General Maintenance</t>
  </si>
  <si>
    <t>Training</t>
  </si>
  <si>
    <t>Grants / Section 137</t>
  </si>
  <si>
    <t>Chairmans Allowance</t>
  </si>
  <si>
    <t>Asset</t>
  </si>
  <si>
    <t>VAT</t>
  </si>
  <si>
    <t>Total</t>
  </si>
  <si>
    <t>04.04.24</t>
  </si>
  <si>
    <t>Sissons Gardening</t>
  </si>
  <si>
    <t>Dallisons &amp; Cemetery cut 1 1112</t>
  </si>
  <si>
    <t>√</t>
  </si>
  <si>
    <t>Cloudy IT</t>
  </si>
  <si>
    <t>IT Support 03207</t>
  </si>
  <si>
    <t>09.04.24</t>
  </si>
  <si>
    <t>Lawn n Order</t>
  </si>
  <si>
    <t>Verge cut 1 12325</t>
  </si>
  <si>
    <t>C Mawdsley</t>
  </si>
  <si>
    <t>Tree stakes</t>
  </si>
  <si>
    <t>18.04.24</t>
  </si>
  <si>
    <t>ERPF</t>
  </si>
  <si>
    <t>Pension - April</t>
  </si>
  <si>
    <t>HMRC</t>
  </si>
  <si>
    <t>Tax</t>
  </si>
  <si>
    <t>J Parkers</t>
  </si>
  <si>
    <t>Trees - Grant funded</t>
  </si>
  <si>
    <t>D Hotson</t>
  </si>
  <si>
    <t>Salary</t>
  </si>
  <si>
    <t>30.04.24</t>
  </si>
  <si>
    <t>Dallisons &amp; Cemetery cut 2 &amp; 3 1129</t>
  </si>
  <si>
    <t>Verge cut 2 12335</t>
  </si>
  <si>
    <t>07.05.24</t>
  </si>
  <si>
    <t>Vision ICT</t>
  </si>
  <si>
    <t>Web Hosting 18354</t>
  </si>
  <si>
    <t>SSL Certificate</t>
  </si>
  <si>
    <t>IT Support 03425</t>
  </si>
  <si>
    <t>NLC</t>
  </si>
  <si>
    <t>Waste SLA Fee</t>
  </si>
  <si>
    <t>R Dixon</t>
  </si>
  <si>
    <t>Internal Audit Fee</t>
  </si>
  <si>
    <t>16.05.24</t>
  </si>
  <si>
    <t>Pension - May</t>
  </si>
  <si>
    <t>B Brooks</t>
  </si>
  <si>
    <t>Expenses</t>
  </si>
  <si>
    <t>17.05.24</t>
  </si>
  <si>
    <t>CPRE</t>
  </si>
  <si>
    <t>Membership renewal</t>
  </si>
  <si>
    <t>ICCM</t>
  </si>
  <si>
    <t>ERNLLCA</t>
  </si>
  <si>
    <t>Verge cit 3 12362</t>
  </si>
  <si>
    <t>Grove Groundworks</t>
  </si>
  <si>
    <t>PROW 1st cut 422</t>
  </si>
  <si>
    <t>21.05.24</t>
  </si>
  <si>
    <t>Zurich Municipal</t>
  </si>
  <si>
    <t>Insurance renewal</t>
  </si>
  <si>
    <t>04.06.24</t>
  </si>
  <si>
    <t>Perennials - grant funded</t>
  </si>
  <si>
    <t>Monthly bedding Apr/May</t>
  </si>
  <si>
    <t>Dallisons &amp; Cemetery cut 4 &amp; 5 1143</t>
  </si>
  <si>
    <t>20.06.24</t>
  </si>
  <si>
    <t>Verge cut 4 12393</t>
  </si>
  <si>
    <t>27.06.24</t>
  </si>
  <si>
    <t>Pension - June</t>
  </si>
  <si>
    <t>Replacement battery - shared costs</t>
  </si>
  <si>
    <t>Monthly bedding - July</t>
  </si>
  <si>
    <t>28.06.24</t>
  </si>
  <si>
    <t>Hibaldstow VH</t>
  </si>
  <si>
    <t>Donation - Planning/Door</t>
  </si>
  <si>
    <t>02.07.24</t>
  </si>
  <si>
    <t>Dallisons &amp; Cemetery cut 5 &amp; 6 1155</t>
  </si>
  <si>
    <t>10.07.24</t>
  </si>
  <si>
    <t>IT Support 3738</t>
  </si>
  <si>
    <t>Verge cut 5 12415</t>
  </si>
  <si>
    <t>Training 1776</t>
  </si>
  <si>
    <t>PROW 2nd cut 434</t>
  </si>
  <si>
    <t>11.07.24</t>
  </si>
  <si>
    <t>IT Support 4007</t>
  </si>
  <si>
    <t>18.07.24</t>
  </si>
  <si>
    <t>Pension - July</t>
  </si>
  <si>
    <t>Planning portal</t>
  </si>
  <si>
    <t>19.07.24</t>
  </si>
  <si>
    <t>M Simmonds</t>
  </si>
  <si>
    <t>Planning Agent</t>
  </si>
  <si>
    <t>09.08.24</t>
  </si>
  <si>
    <t>Dallisons,Churchyard &amp; VH</t>
  </si>
  <si>
    <t>Verge cut 6 12431</t>
  </si>
  <si>
    <t>IT Support 4304</t>
  </si>
  <si>
    <t>16.08.24</t>
  </si>
  <si>
    <t>Pension - August</t>
  </si>
  <si>
    <t>27.08.24</t>
  </si>
  <si>
    <t>Verge cut 7 12449</t>
  </si>
  <si>
    <t>03.09.24</t>
  </si>
  <si>
    <t>SLCC</t>
  </si>
  <si>
    <t>Membership renewal (shared)</t>
  </si>
  <si>
    <t>IT Support 4625</t>
  </si>
  <si>
    <t>09.09.24</t>
  </si>
  <si>
    <t>Dallisons, Churchyard, hedge</t>
  </si>
  <si>
    <t>Training 1801</t>
  </si>
  <si>
    <t>13.09.24</t>
  </si>
  <si>
    <t>Verge cut 8 12460</t>
  </si>
  <si>
    <t>18.09.24</t>
  </si>
  <si>
    <t>Pension - Sept</t>
  </si>
  <si>
    <t>Monthly bedding - Aug/Sept</t>
  </si>
  <si>
    <t>23.09.24</t>
  </si>
  <si>
    <t>ERNLLCA Conference - Clerk</t>
  </si>
  <si>
    <t>PKF Littlejohn</t>
  </si>
  <si>
    <t>External audit fee</t>
  </si>
  <si>
    <t>08.10.24</t>
  </si>
  <si>
    <t>Dallisons, Cem, Cyard 1196</t>
  </si>
  <si>
    <t>PROW - 3rd cut</t>
  </si>
  <si>
    <t>09.10.24</t>
  </si>
  <si>
    <t>IT Support - 4955</t>
  </si>
  <si>
    <t>17.10.24</t>
  </si>
  <si>
    <t>NEST</t>
  </si>
  <si>
    <t>Pension - Oct</t>
  </si>
  <si>
    <t>Being a Good Cllr  A Tallis</t>
  </si>
  <si>
    <t>Planning Training - Clerk - shared</t>
  </si>
  <si>
    <t>Planning Training - J North</t>
  </si>
  <si>
    <t>Monthly bedding - October</t>
  </si>
  <si>
    <t>08.11.24</t>
  </si>
  <si>
    <t>Verge cut 9 12497</t>
  </si>
  <si>
    <t>IT Support 5299</t>
  </si>
  <si>
    <t>Dallisons, Cem, Cyard 1214</t>
  </si>
  <si>
    <t>H &amp; S Training (shared costs)</t>
  </si>
  <si>
    <t>14.11.24</t>
  </si>
  <si>
    <t>DD</t>
  </si>
  <si>
    <t>Information Commissioner</t>
  </si>
  <si>
    <t>Data Protection Fee</t>
  </si>
  <si>
    <t>21.11.24</t>
  </si>
  <si>
    <t>Tax &amp; NI</t>
  </si>
  <si>
    <t>Pension - Nov</t>
  </si>
  <si>
    <t>Monthly bedding - Nov</t>
  </si>
  <si>
    <t>03.12.24</t>
  </si>
  <si>
    <t>New email</t>
  </si>
  <si>
    <t>IT support 5613</t>
  </si>
  <si>
    <t>RBL</t>
  </si>
  <si>
    <t>Wreath donation</t>
  </si>
  <si>
    <t>ERNLLCA/SLCC Networking</t>
  </si>
  <si>
    <t>12.12.24</t>
  </si>
  <si>
    <t>Pension - Dec</t>
  </si>
  <si>
    <t>Monthly bedding - Dec</t>
  </si>
  <si>
    <t>13.12.24</t>
  </si>
  <si>
    <t>Cable ties - poppies</t>
  </si>
  <si>
    <t>17.12.24</t>
  </si>
  <si>
    <t>Village Voice</t>
  </si>
  <si>
    <t xml:space="preserve">Donation   </t>
  </si>
  <si>
    <t>07.01.25</t>
  </si>
  <si>
    <t>Hosted emails 03/25-02/26</t>
  </si>
  <si>
    <t>Biennial domain fee 03/25-02/26</t>
  </si>
  <si>
    <t>16.01.25</t>
  </si>
  <si>
    <t>Pension - Jan</t>
  </si>
  <si>
    <t>Dallisons - hedge, Cemetery - works 1226</t>
  </si>
  <si>
    <t>Dallisons - removal of elder</t>
  </si>
  <si>
    <t>IT Support 5935</t>
  </si>
  <si>
    <t>VH Extension Planning Agent</t>
  </si>
  <si>
    <t>Monthly bedding - Jan</t>
  </si>
  <si>
    <t>21.01.25</t>
  </si>
  <si>
    <t>Live4soccer</t>
  </si>
  <si>
    <t>Goal posts</t>
  </si>
  <si>
    <t>31.03.25</t>
  </si>
  <si>
    <t>Brown Bear Tree Care</t>
  </si>
  <si>
    <t xml:space="preserve">Tree surveys </t>
  </si>
  <si>
    <t>04.02.25</t>
  </si>
  <si>
    <t>IT Support 6279</t>
  </si>
  <si>
    <t>13.02.25</t>
  </si>
  <si>
    <t>Training - NPPF</t>
  </si>
  <si>
    <t>Monthly bedding - Feb</t>
  </si>
  <si>
    <t>Pension - Feb</t>
  </si>
  <si>
    <t>18.02.25</t>
  </si>
  <si>
    <t>Kirton TC</t>
  </si>
  <si>
    <t>Donation - Civic</t>
  </si>
  <si>
    <t>04.03.25</t>
  </si>
  <si>
    <t>IT Support 6634</t>
  </si>
  <si>
    <t>Tree Decay tests</t>
  </si>
  <si>
    <t>11.03.25</t>
  </si>
  <si>
    <t>Training - 2123</t>
  </si>
  <si>
    <t>Monthly bedding - March</t>
  </si>
  <si>
    <t>20.03.25</t>
  </si>
  <si>
    <t>Pension - March</t>
  </si>
  <si>
    <t>25.03.25</t>
  </si>
  <si>
    <t>Best Kept Village Fee</t>
  </si>
  <si>
    <t>Total Expenditure Y to D - £</t>
  </si>
  <si>
    <t>Signed:</t>
  </si>
  <si>
    <t>Hibaldstow Parish Council - Income 2023/24</t>
  </si>
  <si>
    <t>Account 04717651</t>
  </si>
  <si>
    <t>Cemetery</t>
  </si>
  <si>
    <t>Misc</t>
  </si>
  <si>
    <t>Ref</t>
  </si>
  <si>
    <t>Detail</t>
  </si>
  <si>
    <t>Amount £</t>
  </si>
  <si>
    <t xml:space="preserve">Amount £ </t>
  </si>
  <si>
    <t>JTNL - E Kearsley</t>
  </si>
  <si>
    <t>26.04.24</t>
  </si>
  <si>
    <t>NLC Precept</t>
  </si>
  <si>
    <t>15.07.24</t>
  </si>
  <si>
    <t>24/25/01</t>
  </si>
  <si>
    <t>JTNL - Memorial E Kearsley</t>
  </si>
  <si>
    <t>23.07.24</t>
  </si>
  <si>
    <t>NLC Precept - 2nd payment</t>
  </si>
  <si>
    <t>19.08.24</t>
  </si>
  <si>
    <t>24/25/2</t>
  </si>
  <si>
    <t>JTNL - Burial - Brodley</t>
  </si>
  <si>
    <t>11.06.24</t>
  </si>
  <si>
    <t>NLC - Sustainability fund</t>
  </si>
  <si>
    <t>30.08.24</t>
  </si>
  <si>
    <t>24/25/4</t>
  </si>
  <si>
    <t>Moseley - prepurchase</t>
  </si>
  <si>
    <t>NLC - Verge/PROW fund</t>
  </si>
  <si>
    <t>06.09.24</t>
  </si>
  <si>
    <t>25/25/3</t>
  </si>
  <si>
    <t>Memorial - Watmough</t>
  </si>
  <si>
    <t>07.06.24</t>
  </si>
  <si>
    <t>HMRC VAT refund</t>
  </si>
  <si>
    <t>11.12.24</t>
  </si>
  <si>
    <t>2024/25/04</t>
  </si>
  <si>
    <t>Ashes - Maureen Wilson</t>
  </si>
  <si>
    <t>10.09.24</t>
  </si>
  <si>
    <t>Wayleaves</t>
  </si>
  <si>
    <t>15.01.25</t>
  </si>
  <si>
    <t>Memorial - Brodley</t>
  </si>
  <si>
    <t>20.09.24</t>
  </si>
  <si>
    <t>22.01.25</t>
  </si>
  <si>
    <t>2024/25/05</t>
  </si>
  <si>
    <t>Burial - P Horton</t>
  </si>
  <si>
    <t>22.07.24</t>
  </si>
  <si>
    <t>VH - planning</t>
  </si>
  <si>
    <t>24.03.25</t>
  </si>
  <si>
    <t>2024/25/06</t>
  </si>
  <si>
    <t>Buriall - Brian Gray</t>
  </si>
  <si>
    <t>26.02.25</t>
  </si>
  <si>
    <t>Donation - VH Goals</t>
  </si>
  <si>
    <t>Sub Total</t>
  </si>
  <si>
    <t>Account 28725573</t>
  </si>
  <si>
    <t>Interest</t>
  </si>
  <si>
    <t>31.05.24</t>
  </si>
  <si>
    <t>31.07.24</t>
  </si>
  <si>
    <t>30.09.24</t>
  </si>
  <si>
    <t>31.10.24</t>
  </si>
  <si>
    <t>29.11.24</t>
  </si>
  <si>
    <t>31.12.24</t>
  </si>
  <si>
    <t>31.01.25</t>
  </si>
  <si>
    <t>28.02.25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</si>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</sst>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&quot;£&quot;#,##0.00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.5"/>
      <color theme="1"/>
      <name val="Aptos Narrow"/>
      <family val="2"/>
      <scheme val="minor"/>
    </font>
    <font>
      <b/>
      <u/>
      <sz val="10.5"/>
      <color theme="1"/>
      <name val="Aptos Narrow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2"/>
      <color rgb="FF333333"/>
      <name val="Times New Roman"/>
      <family val="1"/>
    </font>
    <font>
      <b/>
      <sz val="14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10"/>
      <name val="Arial"/>
      <family val="2"/>
    </font>
    <font>
      <sz val="10"/>
      <color theme="1"/>
      <name val="Symbol"/>
      <family val="1"/>
      <charset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sz val="10"/>
      <name val="Aptos Narrow"/>
      <family val="2"/>
    </font>
    <font>
      <sz val="10.5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u/>
      <sz val="11"/>
      <name val="Arial"/>
      <family val="2"/>
    </font>
    <font>
      <sz val="11"/>
      <color rgb="FFFF0000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1" fillId="0" borderId="0"/>
  </cellStyleXfs>
  <cellXfs count="16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164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0" fontId="6" fillId="0" borderId="0" xfId="0" applyFont="1"/>
    <xf numFmtId="164" fontId="6" fillId="0" borderId="0" xfId="1" applyNumberFormat="1" applyFont="1" applyAlignment="1">
      <alignment horizontal="right"/>
    </xf>
    <xf numFmtId="0" fontId="7" fillId="0" borderId="0" xfId="0" applyFont="1"/>
    <xf numFmtId="14" fontId="6" fillId="2" borderId="0" xfId="0" applyNumberFormat="1" applyFont="1" applyFill="1"/>
    <xf numFmtId="0" fontId="8" fillId="0" borderId="0" xfId="0" applyFont="1"/>
    <xf numFmtId="164" fontId="7" fillId="0" borderId="0" xfId="1" applyNumberFormat="1" applyFont="1" applyAlignment="1">
      <alignment horizontal="right"/>
    </xf>
    <xf numFmtId="0" fontId="6" fillId="2" borderId="0" xfId="0" applyFont="1" applyFill="1"/>
    <xf numFmtId="4" fontId="6" fillId="2" borderId="0" xfId="1" applyNumberFormat="1" applyFont="1" applyFill="1" applyAlignment="1">
      <alignment horizontal="right"/>
    </xf>
    <xf numFmtId="4" fontId="6" fillId="0" borderId="0" xfId="1" applyNumberFormat="1" applyFont="1" applyAlignment="1">
      <alignment horizontal="right"/>
    </xf>
    <xf numFmtId="4" fontId="6" fillId="0" borderId="4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" fontId="7" fillId="0" borderId="0" xfId="1" applyNumberFormat="1" applyFont="1" applyAlignment="1">
      <alignment horizontal="right"/>
    </xf>
    <xf numFmtId="4" fontId="7" fillId="0" borderId="5" xfId="1" applyNumberFormat="1" applyFont="1" applyBorder="1" applyAlignment="1">
      <alignment horizontal="right"/>
    </xf>
    <xf numFmtId="2" fontId="6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top"/>
    </xf>
    <xf numFmtId="0" fontId="10" fillId="0" borderId="0" xfId="0" applyFont="1" applyAlignment="1">
      <alignment wrapText="1"/>
    </xf>
    <xf numFmtId="0" fontId="10" fillId="0" borderId="0" xfId="0" applyFont="1"/>
    <xf numFmtId="0" fontId="12" fillId="0" borderId="0" xfId="0" applyFont="1"/>
    <xf numFmtId="3" fontId="13" fillId="3" borderId="0" xfId="0" applyNumberFormat="1" applyFont="1" applyFill="1" applyAlignment="1" applyProtection="1">
      <alignment horizontal="center"/>
      <protection locked="0"/>
    </xf>
    <xf numFmtId="0" fontId="15" fillId="0" borderId="0" xfId="0" applyFont="1"/>
    <xf numFmtId="0" fontId="16" fillId="0" borderId="0" xfId="0" applyFont="1" applyAlignment="1">
      <alignment horizontal="left" vertical="center" indent="2"/>
    </xf>
    <xf numFmtId="0" fontId="10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4" borderId="6" xfId="0" applyFont="1" applyFill="1" applyBorder="1" applyAlignment="1">
      <alignment wrapText="1"/>
    </xf>
    <xf numFmtId="0" fontId="17" fillId="0" borderId="6" xfId="0" applyFont="1" applyBorder="1" applyAlignment="1">
      <alignment wrapText="1"/>
    </xf>
    <xf numFmtId="3" fontId="13" fillId="5" borderId="7" xfId="0" applyNumberFormat="1" applyFont="1" applyFill="1" applyBorder="1" applyAlignment="1" applyProtection="1">
      <alignment horizontal="center"/>
      <protection locked="0"/>
    </xf>
    <xf numFmtId="3" fontId="10" fillId="0" borderId="0" xfId="0" applyNumberFormat="1" applyFont="1"/>
    <xf numFmtId="0" fontId="10" fillId="0" borderId="6" xfId="0" applyFont="1" applyBorder="1" applyAlignment="1">
      <alignment wrapText="1"/>
    </xf>
    <xf numFmtId="10" fontId="10" fillId="0" borderId="0" xfId="0" applyNumberFormat="1" applyFont="1"/>
    <xf numFmtId="0" fontId="10" fillId="0" borderId="0" xfId="0" applyFont="1" applyAlignment="1">
      <alignment vertical="center"/>
    </xf>
    <xf numFmtId="3" fontId="13" fillId="6" borderId="7" xfId="0" applyNumberFormat="1" applyFont="1" applyFill="1" applyBorder="1" applyAlignment="1" applyProtection="1">
      <alignment horizontal="center"/>
      <protection locked="0"/>
    </xf>
    <xf numFmtId="0" fontId="10" fillId="7" borderId="6" xfId="0" applyFont="1" applyFill="1" applyBorder="1" applyAlignment="1">
      <alignment wrapText="1"/>
    </xf>
    <xf numFmtId="0" fontId="20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6" xfId="0" applyFont="1" applyBorder="1"/>
    <xf numFmtId="0" fontId="10" fillId="3" borderId="0" xfId="0" applyFont="1" applyFill="1" applyAlignment="1">
      <alignment horizontal="center"/>
    </xf>
    <xf numFmtId="0" fontId="13" fillId="8" borderId="9" xfId="2" applyFont="1" applyFill="1" applyBorder="1" applyAlignment="1">
      <alignment horizontal="left" textRotation="90"/>
    </xf>
    <xf numFmtId="0" fontId="13" fillId="8" borderId="10" xfId="2" applyFont="1" applyFill="1" applyBorder="1" applyAlignment="1">
      <alignment horizontal="left" textRotation="90"/>
    </xf>
    <xf numFmtId="0" fontId="13" fillId="8" borderId="11" xfId="2" applyFont="1" applyFill="1" applyBorder="1" applyAlignment="1">
      <alignment horizontal="left" textRotation="90"/>
    </xf>
    <xf numFmtId="0" fontId="13" fillId="8" borderId="11" xfId="2" applyFont="1" applyFill="1" applyBorder="1" applyAlignment="1">
      <alignment horizontal="left" textRotation="90" wrapText="1"/>
    </xf>
    <xf numFmtId="4" fontId="13" fillId="8" borderId="11" xfId="2" applyNumberFormat="1" applyFont="1" applyFill="1" applyBorder="1" applyAlignment="1">
      <alignment horizontal="left" textRotation="90" wrapText="1"/>
    </xf>
    <xf numFmtId="165" fontId="13" fillId="8" borderId="11" xfId="2" applyNumberFormat="1" applyFont="1" applyFill="1" applyBorder="1" applyAlignment="1">
      <alignment horizontal="left" textRotation="90" wrapText="1"/>
    </xf>
    <xf numFmtId="2" fontId="13" fillId="8" borderId="11" xfId="2" applyNumberFormat="1" applyFont="1" applyFill="1" applyBorder="1" applyAlignment="1">
      <alignment horizontal="left" textRotation="90" wrapText="1"/>
    </xf>
    <xf numFmtId="4" fontId="13" fillId="8" borderId="12" xfId="2" applyNumberFormat="1" applyFont="1" applyFill="1" applyBorder="1" applyAlignment="1">
      <alignment horizontal="right" textRotation="90" wrapText="1"/>
    </xf>
    <xf numFmtId="0" fontId="21" fillId="0" borderId="0" xfId="2" applyAlignment="1">
      <alignment horizontal="left" textRotation="90"/>
    </xf>
    <xf numFmtId="0" fontId="21" fillId="9" borderId="13" xfId="2" applyFill="1" applyBorder="1" applyAlignment="1">
      <alignment horizontal="left"/>
    </xf>
    <xf numFmtId="0" fontId="21" fillId="9" borderId="14" xfId="2" applyFill="1" applyBorder="1" applyAlignment="1">
      <alignment horizontal="right"/>
    </xf>
    <xf numFmtId="0" fontId="21" fillId="9" borderId="14" xfId="2" applyFill="1" applyBorder="1" applyAlignment="1">
      <alignment horizontal="left"/>
    </xf>
    <xf numFmtId="0" fontId="21" fillId="9" borderId="14" xfId="2" applyFill="1" applyBorder="1" applyAlignment="1">
      <alignment horizontal="left" wrapText="1"/>
    </xf>
    <xf numFmtId="0" fontId="22" fillId="9" borderId="14" xfId="2" applyFont="1" applyFill="1" applyBorder="1" applyAlignment="1">
      <alignment horizontal="center" wrapText="1"/>
    </xf>
    <xf numFmtId="4" fontId="21" fillId="9" borderId="14" xfId="2" applyNumberFormat="1" applyFill="1" applyBorder="1" applyAlignment="1">
      <alignment horizontal="right" wrapText="1"/>
    </xf>
    <xf numFmtId="165" fontId="21" fillId="9" borderId="14" xfId="2" applyNumberFormat="1" applyFill="1" applyBorder="1" applyAlignment="1">
      <alignment horizontal="right" wrapText="1"/>
    </xf>
    <xf numFmtId="2" fontId="21" fillId="9" borderId="14" xfId="2" applyNumberFormat="1" applyFill="1" applyBorder="1" applyAlignment="1">
      <alignment horizontal="right" wrapText="1"/>
    </xf>
    <xf numFmtId="4" fontId="21" fillId="9" borderId="15" xfId="2" applyNumberFormat="1" applyFill="1" applyBorder="1" applyAlignment="1">
      <alignment horizontal="right" wrapText="1"/>
    </xf>
    <xf numFmtId="0" fontId="21" fillId="9" borderId="16" xfId="2" applyFill="1" applyBorder="1" applyAlignment="1">
      <alignment horizontal="left"/>
    </xf>
    <xf numFmtId="0" fontId="21" fillId="9" borderId="6" xfId="2" applyFill="1" applyBorder="1" applyAlignment="1">
      <alignment horizontal="right"/>
    </xf>
    <xf numFmtId="0" fontId="21" fillId="9" borderId="6" xfId="2" applyFill="1" applyBorder="1" applyAlignment="1">
      <alignment horizontal="left"/>
    </xf>
    <xf numFmtId="0" fontId="21" fillId="9" borderId="6" xfId="2" applyFill="1" applyBorder="1" applyAlignment="1">
      <alignment horizontal="left" wrapText="1"/>
    </xf>
    <xf numFmtId="4" fontId="21" fillId="9" borderId="6" xfId="2" applyNumberFormat="1" applyFill="1" applyBorder="1" applyAlignment="1">
      <alignment horizontal="right" wrapText="1"/>
    </xf>
    <xf numFmtId="165" fontId="21" fillId="9" borderId="6" xfId="2" applyNumberFormat="1" applyFill="1" applyBorder="1" applyAlignment="1">
      <alignment horizontal="right" wrapText="1"/>
    </xf>
    <xf numFmtId="2" fontId="21" fillId="9" borderId="6" xfId="2" applyNumberFormat="1" applyFill="1" applyBorder="1" applyAlignment="1">
      <alignment horizontal="right" wrapText="1"/>
    </xf>
    <xf numFmtId="0" fontId="21" fillId="9" borderId="17" xfId="2" applyFill="1" applyBorder="1"/>
    <xf numFmtId="0" fontId="21" fillId="9" borderId="18" xfId="2" applyFill="1" applyBorder="1"/>
    <xf numFmtId="0" fontId="21" fillId="9" borderId="18" xfId="2" applyFill="1" applyBorder="1" applyAlignment="1">
      <alignment wrapText="1"/>
    </xf>
    <xf numFmtId="4" fontId="21" fillId="9" borderId="18" xfId="2" applyNumberFormat="1" applyFill="1" applyBorder="1" applyAlignment="1">
      <alignment wrapText="1"/>
    </xf>
    <xf numFmtId="4" fontId="21" fillId="9" borderId="18" xfId="2" applyNumberFormat="1" applyFill="1" applyBorder="1" applyAlignment="1">
      <alignment horizontal="right" wrapText="1"/>
    </xf>
    <xf numFmtId="2" fontId="21" fillId="9" borderId="18" xfId="2" applyNumberFormat="1" applyFill="1" applyBorder="1" applyAlignment="1">
      <alignment horizontal="right" wrapText="1"/>
    </xf>
    <xf numFmtId="4" fontId="21" fillId="0" borderId="0" xfId="2" applyNumberFormat="1"/>
    <xf numFmtId="0" fontId="21" fillId="0" borderId="0" xfId="2"/>
    <xf numFmtId="0" fontId="23" fillId="0" borderId="0" xfId="2" applyFont="1"/>
    <xf numFmtId="0" fontId="21" fillId="0" borderId="17" xfId="2" applyBorder="1"/>
    <xf numFmtId="0" fontId="21" fillId="0" borderId="18" xfId="2" applyBorder="1"/>
    <xf numFmtId="0" fontId="21" fillId="0" borderId="18" xfId="2" applyBorder="1" applyAlignment="1">
      <alignment wrapText="1"/>
    </xf>
    <xf numFmtId="0" fontId="22" fillId="0" borderId="14" xfId="2" applyFont="1" applyBorder="1" applyAlignment="1">
      <alignment horizontal="center" wrapText="1"/>
    </xf>
    <xf numFmtId="4" fontId="21" fillId="0" borderId="18" xfId="2" applyNumberFormat="1" applyBorder="1" applyAlignment="1">
      <alignment wrapText="1"/>
    </xf>
    <xf numFmtId="4" fontId="21" fillId="0" borderId="18" xfId="2" applyNumberFormat="1" applyBorder="1" applyAlignment="1">
      <alignment horizontal="right" wrapText="1"/>
    </xf>
    <xf numFmtId="2" fontId="21" fillId="0" borderId="18" xfId="2" applyNumberFormat="1" applyBorder="1" applyAlignment="1">
      <alignment horizontal="right" wrapText="1"/>
    </xf>
    <xf numFmtId="4" fontId="21" fillId="0" borderId="15" xfId="2" applyNumberFormat="1" applyBorder="1" applyAlignment="1">
      <alignment horizontal="right" wrapText="1"/>
    </xf>
    <xf numFmtId="165" fontId="13" fillId="0" borderId="9" xfId="2" applyNumberFormat="1" applyFont="1" applyBorder="1"/>
    <xf numFmtId="165" fontId="13" fillId="0" borderId="11" xfId="2" applyNumberFormat="1" applyFont="1" applyBorder="1"/>
    <xf numFmtId="165" fontId="13" fillId="0" borderId="11" xfId="2" applyNumberFormat="1" applyFont="1" applyBorder="1" applyAlignment="1">
      <alignment wrapText="1"/>
    </xf>
    <xf numFmtId="0" fontId="24" fillId="0" borderId="11" xfId="2" applyFont="1" applyBorder="1" applyAlignment="1">
      <alignment horizontal="center"/>
    </xf>
    <xf numFmtId="4" fontId="13" fillId="0" borderId="11" xfId="2" applyNumberFormat="1" applyFont="1" applyBorder="1" applyAlignment="1">
      <alignment horizontal="right" wrapText="1"/>
    </xf>
    <xf numFmtId="4" fontId="13" fillId="0" borderId="12" xfId="2" applyNumberFormat="1" applyFont="1" applyBorder="1" applyAlignment="1">
      <alignment horizontal="right" wrapText="1"/>
    </xf>
    <xf numFmtId="165" fontId="13" fillId="0" borderId="0" xfId="2" applyNumberFormat="1" applyFont="1"/>
    <xf numFmtId="165" fontId="25" fillId="0" borderId="19" xfId="2" applyNumberFormat="1" applyFont="1" applyBorder="1"/>
    <xf numFmtId="165" fontId="25" fillId="0" borderId="0" xfId="2" applyNumberFormat="1" applyFont="1"/>
    <xf numFmtId="165" fontId="25" fillId="0" borderId="0" xfId="2" applyNumberFormat="1" applyFont="1" applyAlignment="1">
      <alignment wrapText="1"/>
    </xf>
    <xf numFmtId="0" fontId="26" fillId="0" borderId="0" xfId="2" applyFont="1" applyAlignment="1">
      <alignment horizontal="center"/>
    </xf>
    <xf numFmtId="4" fontId="27" fillId="0" borderId="0" xfId="2" applyNumberFormat="1" applyFont="1"/>
    <xf numFmtId="165" fontId="25" fillId="0" borderId="0" xfId="2" applyNumberFormat="1" applyFont="1" applyAlignment="1">
      <alignment horizontal="right" wrapText="1"/>
    </xf>
    <xf numFmtId="165" fontId="25" fillId="0" borderId="8" xfId="2" applyNumberFormat="1" applyFont="1" applyBorder="1" applyAlignment="1">
      <alignment horizontal="right" wrapText="1"/>
    </xf>
    <xf numFmtId="165" fontId="25" fillId="0" borderId="20" xfId="2" applyNumberFormat="1" applyFont="1" applyBorder="1"/>
    <xf numFmtId="165" fontId="25" fillId="0" borderId="21" xfId="2" applyNumberFormat="1" applyFont="1" applyBorder="1"/>
    <xf numFmtId="49" fontId="25" fillId="0" borderId="21" xfId="2" applyNumberFormat="1" applyFont="1" applyBorder="1"/>
    <xf numFmtId="165" fontId="27" fillId="0" borderId="21" xfId="2" applyNumberFormat="1" applyFont="1" applyBorder="1" applyAlignment="1">
      <alignment horizontal="right" wrapText="1"/>
    </xf>
    <xf numFmtId="0" fontId="26" fillId="0" borderId="21" xfId="2" applyFont="1" applyBorder="1" applyAlignment="1">
      <alignment horizontal="center"/>
    </xf>
    <xf numFmtId="4" fontId="27" fillId="0" borderId="21" xfId="2" applyNumberFormat="1" applyFont="1" applyBorder="1"/>
    <xf numFmtId="165" fontId="25" fillId="0" borderId="21" xfId="2" applyNumberFormat="1" applyFont="1" applyBorder="1" applyAlignment="1">
      <alignment horizontal="right" wrapText="1"/>
    </xf>
    <xf numFmtId="165" fontId="25" fillId="0" borderId="22" xfId="2" applyNumberFormat="1" applyFont="1" applyBorder="1" applyAlignment="1">
      <alignment horizontal="right" wrapText="1"/>
    </xf>
    <xf numFmtId="165" fontId="21" fillId="0" borderId="0" xfId="2" applyNumberFormat="1" applyAlignment="1">
      <alignment horizontal="right" wrapText="1"/>
    </xf>
    <xf numFmtId="0" fontId="13" fillId="0" borderId="0" xfId="2" applyFont="1" applyAlignment="1">
      <alignment wrapText="1"/>
    </xf>
    <xf numFmtId="4" fontId="21" fillId="0" borderId="0" xfId="2" applyNumberFormat="1" applyAlignment="1">
      <alignment wrapText="1"/>
    </xf>
    <xf numFmtId="165" fontId="13" fillId="0" borderId="0" xfId="2" applyNumberFormat="1" applyFont="1" applyAlignment="1">
      <alignment horizontal="right" wrapText="1"/>
    </xf>
    <xf numFmtId="2" fontId="21" fillId="0" borderId="0" xfId="2" applyNumberFormat="1" applyAlignment="1">
      <alignment horizontal="left" wrapText="1"/>
    </xf>
    <xf numFmtId="4" fontId="21" fillId="0" borderId="0" xfId="2" applyNumberFormat="1" applyAlignment="1">
      <alignment horizontal="left" wrapText="1"/>
    </xf>
    <xf numFmtId="4" fontId="21" fillId="0" borderId="0" xfId="2" applyNumberFormat="1" applyAlignment="1">
      <alignment horizontal="right" wrapText="1"/>
    </xf>
    <xf numFmtId="165" fontId="21" fillId="0" borderId="0" xfId="2" applyNumberFormat="1"/>
    <xf numFmtId="0" fontId="13" fillId="0" borderId="0" xfId="2" applyFont="1"/>
    <xf numFmtId="165" fontId="21" fillId="0" borderId="0" xfId="2" applyNumberFormat="1" applyAlignment="1">
      <alignment horizontal="left" wrapText="1"/>
    </xf>
    <xf numFmtId="0" fontId="21" fillId="0" borderId="0" xfId="2" applyAlignment="1">
      <alignment wrapText="1"/>
    </xf>
    <xf numFmtId="0" fontId="25" fillId="0" borderId="0" xfId="2" applyFont="1" applyAlignment="1">
      <alignment horizontal="left"/>
    </xf>
    <xf numFmtId="0" fontId="27" fillId="0" borderId="0" xfId="2" applyFont="1" applyAlignment="1">
      <alignment horizontal="left"/>
    </xf>
    <xf numFmtId="4" fontId="27" fillId="0" borderId="0" xfId="2" applyNumberFormat="1" applyFont="1" applyAlignment="1">
      <alignment horizontal="right"/>
    </xf>
    <xf numFmtId="4" fontId="27" fillId="0" borderId="0" xfId="2" applyNumberFormat="1" applyFont="1" applyAlignment="1">
      <alignment horizontal="left"/>
    </xf>
    <xf numFmtId="0" fontId="27" fillId="0" borderId="0" xfId="2" applyFont="1"/>
    <xf numFmtId="0" fontId="28" fillId="0" borderId="0" xfId="2" applyFont="1" applyAlignment="1">
      <alignment horizontal="left"/>
    </xf>
    <xf numFmtId="0" fontId="25" fillId="10" borderId="0" xfId="2" applyFont="1" applyFill="1" applyAlignment="1">
      <alignment horizontal="left"/>
    </xf>
    <xf numFmtId="4" fontId="25" fillId="10" borderId="0" xfId="2" applyNumberFormat="1" applyFont="1" applyFill="1" applyAlignment="1">
      <alignment horizontal="right"/>
    </xf>
    <xf numFmtId="4" fontId="25" fillId="0" borderId="0" xfId="2" applyNumberFormat="1" applyFont="1" applyAlignment="1">
      <alignment horizontal="left"/>
    </xf>
    <xf numFmtId="4" fontId="25" fillId="10" borderId="0" xfId="2" applyNumberFormat="1" applyFont="1" applyFill="1" applyAlignment="1">
      <alignment horizontal="left"/>
    </xf>
    <xf numFmtId="4" fontId="25" fillId="0" borderId="0" xfId="2" applyNumberFormat="1" applyFont="1" applyAlignment="1">
      <alignment horizontal="right"/>
    </xf>
    <xf numFmtId="0" fontId="27" fillId="0" borderId="0" xfId="2" applyFont="1" applyAlignment="1">
      <alignment horizontal="left" wrapText="1"/>
    </xf>
    <xf numFmtId="0" fontId="25" fillId="0" borderId="0" xfId="2" applyFont="1"/>
    <xf numFmtId="4" fontId="25" fillId="0" borderId="23" xfId="2" applyNumberFormat="1" applyFont="1" applyBorder="1"/>
    <xf numFmtId="4" fontId="25" fillId="0" borderId="0" xfId="2" applyNumberFormat="1" applyFont="1"/>
    <xf numFmtId="0" fontId="28" fillId="10" borderId="0" xfId="2" applyFont="1" applyFill="1" applyAlignment="1">
      <alignment horizontal="left"/>
    </xf>
    <xf numFmtId="0" fontId="27" fillId="10" borderId="0" xfId="2" applyFont="1" applyFill="1"/>
    <xf numFmtId="0" fontId="27" fillId="0" borderId="0" xfId="2" applyFont="1" applyAlignment="1">
      <alignment horizontal="right"/>
    </xf>
    <xf numFmtId="4" fontId="25" fillId="0" borderId="23" xfId="2" applyNumberFormat="1" applyFont="1" applyBorder="1" applyAlignment="1">
      <alignment horizontal="right"/>
    </xf>
    <xf numFmtId="0" fontId="20" fillId="11" borderId="0" xfId="2" applyFont="1" applyFill="1" applyAlignment="1">
      <alignment horizontal="left"/>
    </xf>
    <xf numFmtId="0" fontId="29" fillId="11" borderId="0" xfId="2" applyFont="1" applyFill="1" applyAlignment="1">
      <alignment horizontal="left"/>
    </xf>
    <xf numFmtId="165" fontId="20" fillId="11" borderId="0" xfId="2" applyNumberFormat="1" applyFont="1" applyFill="1" applyAlignment="1">
      <alignment horizontal="right"/>
    </xf>
    <xf numFmtId="4" fontId="25" fillId="0" borderId="4" xfId="2" applyNumberFormat="1" applyFont="1" applyBorder="1"/>
    <xf numFmtId="0" fontId="21" fillId="0" borderId="0" xfId="2" applyAlignment="1">
      <alignment horizontal="left"/>
    </xf>
    <xf numFmtId="0" fontId="30" fillId="0" borderId="0" xfId="2" applyFont="1" applyAlignment="1">
      <alignment horizontal="left"/>
    </xf>
    <xf numFmtId="4" fontId="30" fillId="0" borderId="0" xfId="2" applyNumberFormat="1" applyFont="1" applyAlignment="1">
      <alignment horizontal="right"/>
    </xf>
    <xf numFmtId="4" fontId="30" fillId="0" borderId="0" xfId="2" applyNumberFormat="1" applyFont="1"/>
    <xf numFmtId="0" fontId="30" fillId="0" borderId="0" xfId="2" applyFont="1"/>
    <xf numFmtId="0" fontId="13" fillId="0" borderId="0" xfId="2" applyFont="1" applyAlignment="1">
      <alignment horizontal="left"/>
    </xf>
    <xf numFmtId="4" fontId="21" fillId="0" borderId="0" xfId="2" applyNumberFormat="1" applyAlignment="1">
      <alignment horizontal="right"/>
    </xf>
    <xf numFmtId="4" fontId="13" fillId="0" borderId="0" xfId="2" applyNumberFormat="1" applyFont="1" applyAlignment="1">
      <alignment horizontal="right"/>
    </xf>
    <xf numFmtId="4" fontId="21" fillId="0" borderId="0" xfId="2" applyNumberFormat="1" applyAlignment="1">
      <alignment horizontal="left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8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4E95F574-7787-4980-8A9C-8C69C875DF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Local%20Settings\Temporary%20Internet%20Files\Content.IE5\3UO7FDKX\Budget04to05%252exls(1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05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98C99-9792-4650-B833-0E889015D0B3}">
  <dimension ref="A1:AB128"/>
  <sheetViews>
    <sheetView tabSelected="1" zoomScale="85" zoomScaleNormal="85" workbookViewId="0">
      <pane ySplit="1" topLeftCell="A100" activePane="bottomLeft" state="frozen"/>
      <selection pane="bottomLeft" activeCell="E117" sqref="E117:E121"/>
    </sheetView>
  </sheetViews>
  <sheetFormatPr defaultRowHeight="12.75" x14ac:dyDescent="0.2"/>
  <cols>
    <col min="1" max="1" width="7.85546875" style="76" customWidth="1"/>
    <col min="2" max="2" width="4.140625" style="76" bestFit="1" customWidth="1"/>
    <col min="3" max="3" width="18.42578125" style="76" customWidth="1"/>
    <col min="4" max="4" width="24.7109375" style="118" customWidth="1"/>
    <col min="5" max="5" width="3" style="76" customWidth="1"/>
    <col min="6" max="6" width="8" style="75" customWidth="1"/>
    <col min="7" max="7" width="8.140625" style="117" customWidth="1"/>
    <col min="8" max="8" width="5.5703125" style="112" customWidth="1"/>
    <col min="9" max="9" width="8.140625" style="112" customWidth="1"/>
    <col min="10" max="10" width="5.42578125" style="112" customWidth="1"/>
    <col min="11" max="11" width="6.5703125" style="112" customWidth="1"/>
    <col min="12" max="12" width="8.140625" style="112" bestFit="1" customWidth="1"/>
    <col min="13" max="15" width="8.140625" style="113" bestFit="1" customWidth="1"/>
    <col min="16" max="16" width="8.140625" style="113" customWidth="1"/>
    <col min="17" max="17" width="9" style="113" customWidth="1"/>
    <col min="18" max="18" width="4.7109375" style="113" bestFit="1" customWidth="1"/>
    <col min="19" max="19" width="6.7109375" style="112" bestFit="1" customWidth="1"/>
    <col min="20" max="20" width="6.5703125" style="113" customWidth="1"/>
    <col min="21" max="21" width="6.28515625" style="113" customWidth="1"/>
    <col min="22" max="22" width="7.42578125" style="113" customWidth="1"/>
    <col min="23" max="23" width="8.28515625" style="113" customWidth="1"/>
    <col min="24" max="24" width="9.42578125" style="114" customWidth="1"/>
    <col min="25" max="26" width="10.28515625" style="76" bestFit="1" customWidth="1"/>
    <col min="27" max="35" width="9.140625" style="76"/>
    <col min="36" max="37" width="0" style="76" hidden="1" customWidth="1"/>
    <col min="38" max="16384" width="9.140625" style="76"/>
  </cols>
  <sheetData>
    <row r="1" spans="1:28" s="52" customFormat="1" ht="111.75" customHeight="1" thickBot="1" x14ac:dyDescent="0.3">
      <c r="A1" s="44" t="s">
        <v>44</v>
      </c>
      <c r="B1" s="45" t="s">
        <v>45</v>
      </c>
      <c r="C1" s="46" t="s">
        <v>46</v>
      </c>
      <c r="D1" s="47" t="s">
        <v>47</v>
      </c>
      <c r="E1" s="47" t="s">
        <v>48</v>
      </c>
      <c r="F1" s="48" t="s">
        <v>49</v>
      </c>
      <c r="G1" s="49" t="s">
        <v>50</v>
      </c>
      <c r="H1" s="50" t="s">
        <v>51</v>
      </c>
      <c r="I1" s="50" t="s">
        <v>52</v>
      </c>
      <c r="J1" s="50" t="s">
        <v>53</v>
      </c>
      <c r="K1" s="50" t="s">
        <v>54</v>
      </c>
      <c r="L1" s="50" t="s">
        <v>55</v>
      </c>
      <c r="M1" s="48" t="s">
        <v>56</v>
      </c>
      <c r="N1" s="48" t="s">
        <v>57</v>
      </c>
      <c r="O1" s="48" t="s">
        <v>58</v>
      </c>
      <c r="P1" s="48" t="s">
        <v>59</v>
      </c>
      <c r="Q1" s="48" t="s">
        <v>60</v>
      </c>
      <c r="R1" s="48" t="s">
        <v>61</v>
      </c>
      <c r="S1" s="50" t="s">
        <v>62</v>
      </c>
      <c r="T1" s="48" t="s">
        <v>63</v>
      </c>
      <c r="U1" s="48" t="s">
        <v>64</v>
      </c>
      <c r="V1" s="48" t="s">
        <v>65</v>
      </c>
      <c r="W1" s="48" t="s">
        <v>66</v>
      </c>
      <c r="X1" s="51" t="s">
        <v>67</v>
      </c>
    </row>
    <row r="2" spans="1:28" s="52" customFormat="1" ht="27.75" customHeight="1" x14ac:dyDescent="0.25">
      <c r="A2" s="53" t="s">
        <v>68</v>
      </c>
      <c r="B2" s="54">
        <v>1</v>
      </c>
      <c r="C2" s="55" t="s">
        <v>69</v>
      </c>
      <c r="D2" s="56" t="s">
        <v>70</v>
      </c>
      <c r="E2" s="57" t="s">
        <v>71</v>
      </c>
      <c r="F2" s="58"/>
      <c r="G2" s="59"/>
      <c r="H2" s="60"/>
      <c r="I2" s="60"/>
      <c r="J2" s="60"/>
      <c r="K2" s="60"/>
      <c r="L2" s="60"/>
      <c r="M2" s="58">
        <v>65</v>
      </c>
      <c r="N2" s="58"/>
      <c r="O2" s="58"/>
      <c r="P2" s="58"/>
      <c r="Q2" s="58">
        <v>110</v>
      </c>
      <c r="R2" s="58"/>
      <c r="S2" s="60"/>
      <c r="T2" s="58"/>
      <c r="U2" s="58"/>
      <c r="V2" s="58"/>
      <c r="W2" s="58"/>
      <c r="X2" s="61">
        <f>SUM(F2:W2)</f>
        <v>175</v>
      </c>
    </row>
    <row r="3" spans="1:28" s="52" customFormat="1" ht="22.5" customHeight="1" x14ac:dyDescent="0.25">
      <c r="A3" s="62" t="s">
        <v>68</v>
      </c>
      <c r="B3" s="63">
        <v>2</v>
      </c>
      <c r="C3" s="64" t="s">
        <v>72</v>
      </c>
      <c r="D3" s="65" t="s">
        <v>73</v>
      </c>
      <c r="E3" s="57" t="s">
        <v>71</v>
      </c>
      <c r="F3" s="66">
        <v>15.78</v>
      </c>
      <c r="G3" s="67"/>
      <c r="H3" s="68"/>
      <c r="I3" s="68"/>
      <c r="J3" s="68"/>
      <c r="K3" s="68"/>
      <c r="L3" s="68"/>
      <c r="M3" s="66"/>
      <c r="N3" s="66"/>
      <c r="O3" s="66"/>
      <c r="P3" s="66"/>
      <c r="Q3" s="66"/>
      <c r="R3" s="66"/>
      <c r="S3" s="68"/>
      <c r="T3" s="66"/>
      <c r="U3" s="66"/>
      <c r="V3" s="66"/>
      <c r="W3" s="66">
        <v>3.14</v>
      </c>
      <c r="X3" s="61">
        <f t="shared" ref="X3:X66" si="0">SUM(F3:W3)</f>
        <v>18.919999999999998</v>
      </c>
    </row>
    <row r="4" spans="1:28" ht="20.100000000000001" customHeight="1" x14ac:dyDescent="0.25">
      <c r="A4" s="69" t="s">
        <v>74</v>
      </c>
      <c r="B4" s="70">
        <v>3</v>
      </c>
      <c r="C4" s="70" t="s">
        <v>75</v>
      </c>
      <c r="D4" s="71" t="s">
        <v>76</v>
      </c>
      <c r="E4" s="57" t="s">
        <v>71</v>
      </c>
      <c r="F4" s="72"/>
      <c r="G4" s="73"/>
      <c r="H4" s="74"/>
      <c r="I4" s="74"/>
      <c r="J4" s="74"/>
      <c r="K4" s="74"/>
      <c r="L4" s="74"/>
      <c r="M4" s="73"/>
      <c r="N4" s="73"/>
      <c r="O4" s="73"/>
      <c r="P4" s="73">
        <v>740</v>
      </c>
      <c r="Q4" s="73"/>
      <c r="R4" s="73"/>
      <c r="S4" s="74"/>
      <c r="T4" s="73"/>
      <c r="U4" s="73"/>
      <c r="V4" s="73"/>
      <c r="W4" s="73">
        <v>148</v>
      </c>
      <c r="X4" s="61">
        <f t="shared" si="0"/>
        <v>888</v>
      </c>
      <c r="Y4" s="75"/>
      <c r="AB4" s="77"/>
    </row>
    <row r="5" spans="1:28" ht="20.100000000000001" customHeight="1" x14ac:dyDescent="0.25">
      <c r="A5" s="69" t="s">
        <v>74</v>
      </c>
      <c r="B5" s="70">
        <v>4</v>
      </c>
      <c r="C5" s="70" t="s">
        <v>77</v>
      </c>
      <c r="D5" s="71" t="s">
        <v>78</v>
      </c>
      <c r="E5" s="57" t="s">
        <v>71</v>
      </c>
      <c r="F5" s="72"/>
      <c r="G5" s="73"/>
      <c r="H5" s="74"/>
      <c r="I5" s="74"/>
      <c r="J5" s="74"/>
      <c r="K5" s="74"/>
      <c r="L5" s="74"/>
      <c r="M5" s="73"/>
      <c r="N5" s="73"/>
      <c r="O5" s="73">
        <v>26.56</v>
      </c>
      <c r="P5" s="73"/>
      <c r="Q5" s="73"/>
      <c r="R5" s="73"/>
      <c r="S5" s="74"/>
      <c r="T5" s="73"/>
      <c r="U5" s="73"/>
      <c r="V5" s="73"/>
      <c r="W5" s="73">
        <v>5.36</v>
      </c>
      <c r="X5" s="61">
        <f t="shared" si="0"/>
        <v>31.919999999999998</v>
      </c>
      <c r="Y5" s="75"/>
      <c r="AB5" s="77"/>
    </row>
    <row r="6" spans="1:28" ht="20.100000000000001" customHeight="1" x14ac:dyDescent="0.25">
      <c r="A6" s="69" t="s">
        <v>79</v>
      </c>
      <c r="B6" s="70">
        <v>5</v>
      </c>
      <c r="C6" s="70" t="s">
        <v>80</v>
      </c>
      <c r="D6" s="71" t="s">
        <v>81</v>
      </c>
      <c r="E6" s="57" t="s">
        <v>71</v>
      </c>
      <c r="F6" s="72"/>
      <c r="G6" s="73"/>
      <c r="H6" s="74"/>
      <c r="I6" s="74"/>
      <c r="J6" s="74"/>
      <c r="K6" s="74">
        <v>36.32</v>
      </c>
      <c r="L6" s="74">
        <v>127.46</v>
      </c>
      <c r="M6" s="73"/>
      <c r="N6" s="73"/>
      <c r="O6" s="73"/>
      <c r="P6" s="73"/>
      <c r="Q6" s="73"/>
      <c r="R6" s="73"/>
      <c r="S6" s="74"/>
      <c r="T6" s="73"/>
      <c r="U6" s="73"/>
      <c r="V6" s="73"/>
      <c r="W6" s="73"/>
      <c r="X6" s="61">
        <f t="shared" si="0"/>
        <v>163.78</v>
      </c>
      <c r="Y6" s="75"/>
      <c r="AB6" s="77"/>
    </row>
    <row r="7" spans="1:28" ht="20.100000000000001" customHeight="1" x14ac:dyDescent="0.25">
      <c r="A7" s="69" t="s">
        <v>79</v>
      </c>
      <c r="B7" s="70">
        <v>6</v>
      </c>
      <c r="C7" s="70" t="s">
        <v>82</v>
      </c>
      <c r="D7" s="71" t="s">
        <v>83</v>
      </c>
      <c r="E7" s="57" t="s">
        <v>71</v>
      </c>
      <c r="F7" s="72"/>
      <c r="G7" s="73"/>
      <c r="H7" s="74"/>
      <c r="I7" s="74">
        <v>124.8</v>
      </c>
      <c r="J7" s="74"/>
      <c r="K7" s="74"/>
      <c r="L7" s="74"/>
      <c r="M7" s="73"/>
      <c r="N7" s="73"/>
      <c r="O7" s="73"/>
      <c r="P7" s="73"/>
      <c r="Q7" s="73"/>
      <c r="R7" s="73"/>
      <c r="S7" s="74"/>
      <c r="T7" s="73"/>
      <c r="U7" s="73"/>
      <c r="V7" s="73"/>
      <c r="W7" s="73"/>
      <c r="X7" s="61">
        <f t="shared" si="0"/>
        <v>124.8</v>
      </c>
      <c r="Y7" s="75"/>
      <c r="AB7" s="77"/>
    </row>
    <row r="8" spans="1:28" ht="20.100000000000001" customHeight="1" x14ac:dyDescent="0.25">
      <c r="A8" s="69" t="s">
        <v>79</v>
      </c>
      <c r="B8" s="70">
        <v>7</v>
      </c>
      <c r="C8" s="70" t="s">
        <v>84</v>
      </c>
      <c r="D8" s="71" t="s">
        <v>85</v>
      </c>
      <c r="E8" s="57" t="s">
        <v>71</v>
      </c>
      <c r="F8" s="72"/>
      <c r="G8" s="73"/>
      <c r="H8" s="74"/>
      <c r="I8" s="74"/>
      <c r="J8" s="74"/>
      <c r="K8" s="74"/>
      <c r="L8" s="74"/>
      <c r="M8" s="73"/>
      <c r="N8" s="73"/>
      <c r="O8" s="73">
        <v>80.599999999999994</v>
      </c>
      <c r="P8" s="73"/>
      <c r="Q8" s="73"/>
      <c r="R8" s="73"/>
      <c r="S8" s="74"/>
      <c r="T8" s="73"/>
      <c r="U8" s="73"/>
      <c r="V8" s="73"/>
      <c r="W8" s="73">
        <v>0.83</v>
      </c>
      <c r="X8" s="61">
        <f t="shared" si="0"/>
        <v>81.429999999999993</v>
      </c>
      <c r="Y8" s="75"/>
      <c r="AB8" s="77"/>
    </row>
    <row r="9" spans="1:28" ht="20.100000000000001" customHeight="1" x14ac:dyDescent="0.25">
      <c r="A9" s="69" t="s">
        <v>79</v>
      </c>
      <c r="B9" s="70">
        <v>8</v>
      </c>
      <c r="C9" s="70" t="s">
        <v>86</v>
      </c>
      <c r="D9" s="71" t="s">
        <v>87</v>
      </c>
      <c r="E9" s="57" t="s">
        <v>71</v>
      </c>
      <c r="F9" s="72">
        <v>39.67</v>
      </c>
      <c r="G9" s="73">
        <v>499.28</v>
      </c>
      <c r="H9" s="74"/>
      <c r="I9" s="74"/>
      <c r="J9" s="74"/>
      <c r="K9" s="74"/>
      <c r="L9" s="74"/>
      <c r="M9" s="73"/>
      <c r="N9" s="73"/>
      <c r="O9" s="73"/>
      <c r="P9" s="73"/>
      <c r="Q9" s="73"/>
      <c r="R9" s="73"/>
      <c r="S9" s="74"/>
      <c r="T9" s="73"/>
      <c r="U9" s="73"/>
      <c r="V9" s="73"/>
      <c r="W9" s="73">
        <v>3.04</v>
      </c>
      <c r="X9" s="61">
        <f t="shared" si="0"/>
        <v>541.9899999999999</v>
      </c>
      <c r="Y9" s="75"/>
      <c r="AB9" s="77"/>
    </row>
    <row r="10" spans="1:28" ht="26.25" x14ac:dyDescent="0.25">
      <c r="A10" s="69" t="s">
        <v>88</v>
      </c>
      <c r="B10" s="70">
        <v>9</v>
      </c>
      <c r="C10" s="70" t="s">
        <v>69</v>
      </c>
      <c r="D10" s="71" t="s">
        <v>89</v>
      </c>
      <c r="E10" s="57" t="s">
        <v>71</v>
      </c>
      <c r="F10" s="72"/>
      <c r="G10" s="73"/>
      <c r="H10" s="74"/>
      <c r="I10" s="74"/>
      <c r="J10" s="74"/>
      <c r="K10" s="74"/>
      <c r="L10" s="74"/>
      <c r="M10" s="73">
        <v>130</v>
      </c>
      <c r="N10" s="73"/>
      <c r="O10" s="73"/>
      <c r="P10" s="73"/>
      <c r="Q10" s="73">
        <v>220</v>
      </c>
      <c r="R10" s="73"/>
      <c r="S10" s="74"/>
      <c r="T10" s="73"/>
      <c r="U10" s="73"/>
      <c r="V10" s="73"/>
      <c r="W10" s="73"/>
      <c r="X10" s="61">
        <f t="shared" si="0"/>
        <v>350</v>
      </c>
      <c r="Y10" s="75"/>
      <c r="AB10" s="77"/>
    </row>
    <row r="11" spans="1:28" ht="20.100000000000001" customHeight="1" x14ac:dyDescent="0.25">
      <c r="A11" s="69" t="s">
        <v>88</v>
      </c>
      <c r="B11" s="70">
        <v>10</v>
      </c>
      <c r="C11" s="70" t="s">
        <v>75</v>
      </c>
      <c r="D11" s="71" t="s">
        <v>90</v>
      </c>
      <c r="E11" s="57" t="s">
        <v>71</v>
      </c>
      <c r="F11" s="72"/>
      <c r="G11" s="73"/>
      <c r="H11" s="74"/>
      <c r="I11" s="74"/>
      <c r="J11" s="74"/>
      <c r="K11" s="74"/>
      <c r="L11" s="74"/>
      <c r="M11" s="73"/>
      <c r="N11" s="73"/>
      <c r="O11" s="73"/>
      <c r="P11" s="73">
        <v>740</v>
      </c>
      <c r="Q11" s="73"/>
      <c r="R11" s="73"/>
      <c r="S11" s="74"/>
      <c r="T11" s="73"/>
      <c r="U11" s="73"/>
      <c r="V11" s="73"/>
      <c r="W11" s="73">
        <v>148</v>
      </c>
      <c r="X11" s="61">
        <f t="shared" si="0"/>
        <v>888</v>
      </c>
      <c r="Y11" s="75"/>
      <c r="AB11" s="77"/>
    </row>
    <row r="12" spans="1:28" ht="20.100000000000001" customHeight="1" x14ac:dyDescent="0.25">
      <c r="A12" s="69" t="s">
        <v>91</v>
      </c>
      <c r="B12" s="70">
        <v>11</v>
      </c>
      <c r="C12" s="70" t="s">
        <v>92</v>
      </c>
      <c r="D12" s="71" t="s">
        <v>93</v>
      </c>
      <c r="E12" s="57" t="s">
        <v>71</v>
      </c>
      <c r="F12" s="72">
        <v>188.13</v>
      </c>
      <c r="G12" s="73"/>
      <c r="H12" s="74"/>
      <c r="I12" s="74"/>
      <c r="J12" s="74"/>
      <c r="K12" s="74"/>
      <c r="L12" s="74"/>
      <c r="M12" s="73"/>
      <c r="N12" s="73"/>
      <c r="O12" s="73"/>
      <c r="P12" s="73"/>
      <c r="Q12" s="73"/>
      <c r="R12" s="73"/>
      <c r="S12" s="74"/>
      <c r="T12" s="73"/>
      <c r="U12" s="73"/>
      <c r="V12" s="73"/>
      <c r="W12" s="73">
        <v>37.630000000000003</v>
      </c>
      <c r="X12" s="61">
        <f t="shared" si="0"/>
        <v>225.76</v>
      </c>
      <c r="Y12" s="75"/>
      <c r="AB12" s="77"/>
    </row>
    <row r="13" spans="1:28" ht="20.100000000000001" customHeight="1" x14ac:dyDescent="0.25">
      <c r="A13" s="69" t="s">
        <v>91</v>
      </c>
      <c r="B13" s="70">
        <v>12</v>
      </c>
      <c r="C13" s="70" t="s">
        <v>92</v>
      </c>
      <c r="D13" s="71" t="s">
        <v>94</v>
      </c>
      <c r="E13" s="57" t="s">
        <v>71</v>
      </c>
      <c r="F13" s="72">
        <v>50</v>
      </c>
      <c r="G13" s="73"/>
      <c r="H13" s="74"/>
      <c r="I13" s="74"/>
      <c r="J13" s="74"/>
      <c r="K13" s="74"/>
      <c r="L13" s="74"/>
      <c r="M13" s="73"/>
      <c r="N13" s="73"/>
      <c r="O13" s="73"/>
      <c r="P13" s="73"/>
      <c r="Q13" s="73"/>
      <c r="R13" s="73"/>
      <c r="S13" s="74"/>
      <c r="T13" s="73"/>
      <c r="U13" s="73"/>
      <c r="V13" s="73"/>
      <c r="W13" s="73">
        <v>10</v>
      </c>
      <c r="X13" s="61">
        <f t="shared" si="0"/>
        <v>60</v>
      </c>
      <c r="Y13" s="75"/>
      <c r="AB13" s="77"/>
    </row>
    <row r="14" spans="1:28" ht="20.100000000000001" customHeight="1" x14ac:dyDescent="0.25">
      <c r="A14" s="69" t="s">
        <v>91</v>
      </c>
      <c r="B14" s="70">
        <v>13</v>
      </c>
      <c r="C14" s="70" t="s">
        <v>72</v>
      </c>
      <c r="D14" s="71" t="s">
        <v>95</v>
      </c>
      <c r="E14" s="57" t="s">
        <v>71</v>
      </c>
      <c r="F14" s="72">
        <v>15.78</v>
      </c>
      <c r="G14" s="73"/>
      <c r="H14" s="74"/>
      <c r="I14" s="74"/>
      <c r="J14" s="74"/>
      <c r="K14" s="74"/>
      <c r="L14" s="74"/>
      <c r="M14" s="73"/>
      <c r="N14" s="73"/>
      <c r="O14" s="73"/>
      <c r="P14" s="73"/>
      <c r="Q14" s="73"/>
      <c r="R14" s="73"/>
      <c r="S14" s="74"/>
      <c r="T14" s="73"/>
      <c r="U14" s="73"/>
      <c r="V14" s="73"/>
      <c r="W14" s="73">
        <v>3.14</v>
      </c>
      <c r="X14" s="61">
        <f t="shared" si="0"/>
        <v>18.919999999999998</v>
      </c>
      <c r="Y14" s="75"/>
      <c r="AB14" s="77"/>
    </row>
    <row r="15" spans="1:28" ht="20.100000000000001" customHeight="1" x14ac:dyDescent="0.25">
      <c r="A15" s="69" t="s">
        <v>91</v>
      </c>
      <c r="B15" s="70">
        <v>14</v>
      </c>
      <c r="C15" s="70" t="s">
        <v>96</v>
      </c>
      <c r="D15" s="71" t="s">
        <v>97</v>
      </c>
      <c r="E15" s="57" t="s">
        <v>71</v>
      </c>
      <c r="F15" s="72">
        <v>493.6</v>
      </c>
      <c r="G15" s="73"/>
      <c r="H15" s="74"/>
      <c r="I15" s="74"/>
      <c r="J15" s="74"/>
      <c r="K15" s="74"/>
      <c r="L15" s="74"/>
      <c r="M15" s="73"/>
      <c r="N15" s="73"/>
      <c r="O15" s="73"/>
      <c r="P15" s="73"/>
      <c r="Q15" s="73"/>
      <c r="R15" s="73"/>
      <c r="S15" s="74"/>
      <c r="T15" s="73"/>
      <c r="U15" s="73"/>
      <c r="V15" s="73"/>
      <c r="W15" s="73"/>
      <c r="X15" s="61">
        <f t="shared" si="0"/>
        <v>493.6</v>
      </c>
      <c r="Y15" s="75"/>
      <c r="AB15" s="77"/>
    </row>
    <row r="16" spans="1:28" ht="20.100000000000001" customHeight="1" x14ac:dyDescent="0.25">
      <c r="A16" s="69" t="s">
        <v>91</v>
      </c>
      <c r="B16" s="70">
        <v>15</v>
      </c>
      <c r="C16" s="70" t="s">
        <v>98</v>
      </c>
      <c r="D16" s="71" t="s">
        <v>99</v>
      </c>
      <c r="E16" s="57" t="s">
        <v>71</v>
      </c>
      <c r="F16" s="72">
        <v>480</v>
      </c>
      <c r="G16" s="73"/>
      <c r="H16" s="74"/>
      <c r="I16" s="74"/>
      <c r="J16" s="74"/>
      <c r="K16" s="74"/>
      <c r="L16" s="74"/>
      <c r="M16" s="73"/>
      <c r="N16" s="73"/>
      <c r="O16" s="73"/>
      <c r="P16" s="73"/>
      <c r="Q16" s="73"/>
      <c r="R16" s="73"/>
      <c r="S16" s="74"/>
      <c r="T16" s="73"/>
      <c r="U16" s="73"/>
      <c r="V16" s="73"/>
      <c r="W16" s="73"/>
      <c r="X16" s="61">
        <f t="shared" si="0"/>
        <v>480</v>
      </c>
      <c r="Y16" s="75"/>
      <c r="AB16" s="77"/>
    </row>
    <row r="17" spans="1:28" ht="20.100000000000001" customHeight="1" x14ac:dyDescent="0.25">
      <c r="A17" s="69" t="s">
        <v>100</v>
      </c>
      <c r="B17" s="70">
        <v>16</v>
      </c>
      <c r="C17" s="70" t="s">
        <v>86</v>
      </c>
      <c r="D17" s="71" t="s">
        <v>87</v>
      </c>
      <c r="E17" s="57" t="s">
        <v>71</v>
      </c>
      <c r="F17" s="72">
        <v>25.43</v>
      </c>
      <c r="G17" s="73">
        <v>499.28</v>
      </c>
      <c r="H17" s="74"/>
      <c r="I17" s="74"/>
      <c r="J17" s="74"/>
      <c r="K17" s="74"/>
      <c r="L17" s="74"/>
      <c r="M17" s="73"/>
      <c r="N17" s="73"/>
      <c r="O17" s="73"/>
      <c r="P17" s="73"/>
      <c r="Q17" s="73"/>
      <c r="R17" s="73"/>
      <c r="S17" s="74"/>
      <c r="T17" s="73"/>
      <c r="U17" s="73"/>
      <c r="V17" s="73"/>
      <c r="W17" s="73">
        <v>0.97</v>
      </c>
      <c r="X17" s="61">
        <f t="shared" si="0"/>
        <v>525.67999999999995</v>
      </c>
      <c r="Y17" s="75"/>
      <c r="AB17" s="77"/>
    </row>
    <row r="18" spans="1:28" ht="20.100000000000001" customHeight="1" x14ac:dyDescent="0.25">
      <c r="A18" s="69" t="s">
        <v>100</v>
      </c>
      <c r="B18" s="70">
        <v>17</v>
      </c>
      <c r="C18" s="70" t="s">
        <v>82</v>
      </c>
      <c r="D18" s="71" t="s">
        <v>83</v>
      </c>
      <c r="E18" s="57" t="s">
        <v>71</v>
      </c>
      <c r="F18" s="72"/>
      <c r="G18" s="73"/>
      <c r="H18" s="74"/>
      <c r="I18" s="74">
        <v>124.8</v>
      </c>
      <c r="J18" s="74"/>
      <c r="K18" s="74"/>
      <c r="L18" s="74"/>
      <c r="M18" s="73"/>
      <c r="N18" s="73"/>
      <c r="O18" s="73"/>
      <c r="P18" s="73"/>
      <c r="Q18" s="73"/>
      <c r="R18" s="73"/>
      <c r="S18" s="74"/>
      <c r="T18" s="73"/>
      <c r="U18" s="73"/>
      <c r="V18" s="73"/>
      <c r="W18" s="73"/>
      <c r="X18" s="61">
        <f t="shared" si="0"/>
        <v>124.8</v>
      </c>
      <c r="Y18" s="75"/>
      <c r="AB18" s="77"/>
    </row>
    <row r="19" spans="1:28" ht="20.100000000000001" customHeight="1" x14ac:dyDescent="0.25">
      <c r="A19" s="69" t="s">
        <v>100</v>
      </c>
      <c r="B19" s="70">
        <v>18</v>
      </c>
      <c r="C19" s="70" t="s">
        <v>80</v>
      </c>
      <c r="D19" s="71" t="s">
        <v>101</v>
      </c>
      <c r="E19" s="57" t="s">
        <v>71</v>
      </c>
      <c r="F19" s="72"/>
      <c r="G19" s="73"/>
      <c r="H19" s="74"/>
      <c r="I19" s="74"/>
      <c r="J19" s="74"/>
      <c r="K19" s="74">
        <v>36.32</v>
      </c>
      <c r="L19" s="74">
        <v>127.46</v>
      </c>
      <c r="M19" s="73"/>
      <c r="N19" s="73"/>
      <c r="O19" s="73"/>
      <c r="P19" s="73"/>
      <c r="Q19" s="73"/>
      <c r="R19" s="73"/>
      <c r="S19" s="74"/>
      <c r="T19" s="73"/>
      <c r="U19" s="73"/>
      <c r="V19" s="73"/>
      <c r="W19" s="73"/>
      <c r="X19" s="61">
        <f t="shared" si="0"/>
        <v>163.78</v>
      </c>
      <c r="Y19" s="75"/>
      <c r="AB19" s="77"/>
    </row>
    <row r="20" spans="1:28" ht="20.100000000000001" customHeight="1" x14ac:dyDescent="0.25">
      <c r="A20" s="69" t="s">
        <v>100</v>
      </c>
      <c r="B20" s="70">
        <v>19</v>
      </c>
      <c r="C20" s="70" t="s">
        <v>102</v>
      </c>
      <c r="D20" s="71" t="s">
        <v>103</v>
      </c>
      <c r="E20" s="57" t="s">
        <v>71</v>
      </c>
      <c r="F20" s="72">
        <v>12.71</v>
      </c>
      <c r="G20" s="73"/>
      <c r="H20" s="74"/>
      <c r="I20" s="74"/>
      <c r="J20" s="74"/>
      <c r="K20" s="74"/>
      <c r="L20" s="74"/>
      <c r="M20" s="73"/>
      <c r="N20" s="73"/>
      <c r="O20" s="73"/>
      <c r="P20" s="73"/>
      <c r="Q20" s="73"/>
      <c r="R20" s="73"/>
      <c r="S20" s="74"/>
      <c r="T20" s="73"/>
      <c r="U20" s="73"/>
      <c r="V20" s="73"/>
      <c r="W20" s="73">
        <v>0.79</v>
      </c>
      <c r="X20" s="61">
        <f t="shared" si="0"/>
        <v>13.5</v>
      </c>
      <c r="Y20" s="75"/>
      <c r="AB20" s="77"/>
    </row>
    <row r="21" spans="1:28" ht="20.100000000000001" customHeight="1" x14ac:dyDescent="0.25">
      <c r="A21" s="78" t="s">
        <v>104</v>
      </c>
      <c r="B21" s="79">
        <v>20</v>
      </c>
      <c r="C21" s="79" t="s">
        <v>105</v>
      </c>
      <c r="D21" s="80" t="s">
        <v>106</v>
      </c>
      <c r="E21" s="81" t="s">
        <v>71</v>
      </c>
      <c r="F21" s="82">
        <v>36</v>
      </c>
      <c r="G21" s="83"/>
      <c r="H21" s="84"/>
      <c r="I21" s="84"/>
      <c r="J21" s="84"/>
      <c r="K21" s="84"/>
      <c r="L21" s="84"/>
      <c r="M21" s="83"/>
      <c r="N21" s="83"/>
      <c r="O21" s="83"/>
      <c r="P21" s="83"/>
      <c r="Q21" s="83"/>
      <c r="R21" s="83"/>
      <c r="S21" s="84"/>
      <c r="T21" s="83"/>
      <c r="U21" s="83"/>
      <c r="V21" s="83"/>
      <c r="W21" s="83"/>
      <c r="X21" s="85">
        <f t="shared" si="0"/>
        <v>36</v>
      </c>
      <c r="Y21" s="75"/>
      <c r="AB21" s="77"/>
    </row>
    <row r="22" spans="1:28" ht="20.100000000000001" customHeight="1" x14ac:dyDescent="0.25">
      <c r="A22" s="78" t="s">
        <v>104</v>
      </c>
      <c r="B22" s="79">
        <v>21</v>
      </c>
      <c r="C22" s="79" t="s">
        <v>107</v>
      </c>
      <c r="D22" s="80" t="s">
        <v>106</v>
      </c>
      <c r="E22" s="81" t="s">
        <v>71</v>
      </c>
      <c r="F22" s="82">
        <v>100</v>
      </c>
      <c r="G22" s="83"/>
      <c r="H22" s="84"/>
      <c r="I22" s="84"/>
      <c r="J22" s="84"/>
      <c r="K22" s="84"/>
      <c r="L22" s="84"/>
      <c r="M22" s="83"/>
      <c r="N22" s="83"/>
      <c r="O22" s="83"/>
      <c r="P22" s="83"/>
      <c r="Q22" s="83"/>
      <c r="R22" s="83"/>
      <c r="S22" s="84"/>
      <c r="T22" s="83"/>
      <c r="U22" s="83"/>
      <c r="V22" s="83"/>
      <c r="W22" s="83"/>
      <c r="X22" s="85">
        <f t="shared" si="0"/>
        <v>100</v>
      </c>
      <c r="Y22" s="75"/>
      <c r="AB22" s="77"/>
    </row>
    <row r="23" spans="1:28" ht="20.100000000000001" customHeight="1" x14ac:dyDescent="0.25">
      <c r="A23" s="78" t="s">
        <v>104</v>
      </c>
      <c r="B23" s="79">
        <v>22</v>
      </c>
      <c r="C23" s="79" t="s">
        <v>108</v>
      </c>
      <c r="D23" s="80" t="s">
        <v>106</v>
      </c>
      <c r="E23" s="81" t="s">
        <v>71</v>
      </c>
      <c r="F23" s="82">
        <v>847.27</v>
      </c>
      <c r="G23" s="83"/>
      <c r="H23" s="84"/>
      <c r="I23" s="84"/>
      <c r="J23" s="84"/>
      <c r="K23" s="84"/>
      <c r="L23" s="84"/>
      <c r="M23" s="83"/>
      <c r="N23" s="83"/>
      <c r="O23" s="83"/>
      <c r="P23" s="83"/>
      <c r="Q23" s="83"/>
      <c r="R23" s="83"/>
      <c r="S23" s="84"/>
      <c r="T23" s="83"/>
      <c r="U23" s="83"/>
      <c r="V23" s="83"/>
      <c r="W23" s="83"/>
      <c r="X23" s="85">
        <f t="shared" si="0"/>
        <v>847.27</v>
      </c>
      <c r="Y23" s="75"/>
      <c r="AB23" s="77"/>
    </row>
    <row r="24" spans="1:28" ht="20.100000000000001" customHeight="1" x14ac:dyDescent="0.25">
      <c r="A24" s="78" t="s">
        <v>104</v>
      </c>
      <c r="B24" s="79">
        <v>23</v>
      </c>
      <c r="C24" s="79" t="s">
        <v>75</v>
      </c>
      <c r="D24" s="80" t="s">
        <v>109</v>
      </c>
      <c r="E24" s="81" t="s">
        <v>71</v>
      </c>
      <c r="F24" s="82"/>
      <c r="G24" s="83"/>
      <c r="H24" s="84"/>
      <c r="I24" s="84"/>
      <c r="J24" s="84"/>
      <c r="K24" s="84"/>
      <c r="L24" s="84"/>
      <c r="M24" s="83"/>
      <c r="N24" s="83"/>
      <c r="O24" s="83"/>
      <c r="P24" s="83">
        <v>740</v>
      </c>
      <c r="Q24" s="83"/>
      <c r="R24" s="83"/>
      <c r="S24" s="84"/>
      <c r="T24" s="83"/>
      <c r="U24" s="83"/>
      <c r="V24" s="83"/>
      <c r="W24" s="83">
        <v>148</v>
      </c>
      <c r="X24" s="85">
        <f t="shared" si="0"/>
        <v>888</v>
      </c>
      <c r="Y24" s="75"/>
      <c r="AB24" s="77"/>
    </row>
    <row r="25" spans="1:28" ht="20.100000000000001" customHeight="1" x14ac:dyDescent="0.25">
      <c r="A25" s="78" t="s">
        <v>104</v>
      </c>
      <c r="B25" s="79">
        <v>24</v>
      </c>
      <c r="C25" s="79" t="s">
        <v>110</v>
      </c>
      <c r="D25" s="80" t="s">
        <v>111</v>
      </c>
      <c r="E25" s="81" t="s">
        <v>71</v>
      </c>
      <c r="F25" s="82"/>
      <c r="G25" s="83"/>
      <c r="H25" s="84"/>
      <c r="I25" s="84"/>
      <c r="J25" s="84"/>
      <c r="K25" s="84"/>
      <c r="L25" s="84"/>
      <c r="M25" s="83"/>
      <c r="N25" s="83"/>
      <c r="O25" s="83"/>
      <c r="P25" s="83">
        <v>290.08</v>
      </c>
      <c r="Q25" s="83"/>
      <c r="R25" s="83"/>
      <c r="S25" s="84"/>
      <c r="T25" s="83"/>
      <c r="U25" s="83"/>
      <c r="V25" s="83"/>
      <c r="W25" s="83"/>
      <c r="X25" s="85">
        <f t="shared" si="0"/>
        <v>290.08</v>
      </c>
      <c r="Y25" s="75"/>
      <c r="AB25" s="77"/>
    </row>
    <row r="26" spans="1:28" ht="20.100000000000001" customHeight="1" x14ac:dyDescent="0.25">
      <c r="A26" s="78" t="s">
        <v>112</v>
      </c>
      <c r="B26" s="79">
        <v>25</v>
      </c>
      <c r="C26" s="79" t="s">
        <v>113</v>
      </c>
      <c r="D26" s="80" t="s">
        <v>114</v>
      </c>
      <c r="E26" s="81" t="s">
        <v>71</v>
      </c>
      <c r="F26" s="82">
        <v>893.94</v>
      </c>
      <c r="G26" s="83"/>
      <c r="H26" s="84"/>
      <c r="I26" s="84"/>
      <c r="J26" s="84"/>
      <c r="K26" s="84"/>
      <c r="L26" s="84"/>
      <c r="M26" s="83"/>
      <c r="N26" s="83"/>
      <c r="O26" s="83"/>
      <c r="P26" s="83"/>
      <c r="Q26" s="83"/>
      <c r="R26" s="83"/>
      <c r="S26" s="84"/>
      <c r="T26" s="83"/>
      <c r="U26" s="83"/>
      <c r="V26" s="83"/>
      <c r="W26" s="83"/>
      <c r="X26" s="85">
        <f t="shared" si="0"/>
        <v>893.94</v>
      </c>
      <c r="Y26" s="75"/>
      <c r="AB26" s="77"/>
    </row>
    <row r="27" spans="1:28" ht="20.100000000000001" customHeight="1" x14ac:dyDescent="0.25">
      <c r="A27" s="78" t="s">
        <v>115</v>
      </c>
      <c r="B27" s="79">
        <v>26</v>
      </c>
      <c r="C27" s="79" t="s">
        <v>69</v>
      </c>
      <c r="D27" s="80" t="s">
        <v>116</v>
      </c>
      <c r="E27" s="81" t="s">
        <v>71</v>
      </c>
      <c r="F27" s="82"/>
      <c r="G27" s="83"/>
      <c r="H27" s="84"/>
      <c r="I27" s="84"/>
      <c r="J27" s="84"/>
      <c r="K27" s="84"/>
      <c r="L27" s="84"/>
      <c r="M27" s="83"/>
      <c r="N27" s="83"/>
      <c r="O27" s="83">
        <v>714.35</v>
      </c>
      <c r="P27" s="83"/>
      <c r="Q27" s="83"/>
      <c r="R27" s="83"/>
      <c r="S27" s="84"/>
      <c r="T27" s="83"/>
      <c r="U27" s="83"/>
      <c r="V27" s="83"/>
      <c r="W27" s="83"/>
      <c r="X27" s="85">
        <f t="shared" si="0"/>
        <v>714.35</v>
      </c>
      <c r="Y27" s="75"/>
      <c r="AB27" s="77"/>
    </row>
    <row r="28" spans="1:28" ht="20.100000000000001" customHeight="1" x14ac:dyDescent="0.25">
      <c r="A28" s="78" t="s">
        <v>115</v>
      </c>
      <c r="B28" s="79">
        <v>27</v>
      </c>
      <c r="C28" s="79" t="s">
        <v>69</v>
      </c>
      <c r="D28" s="80" t="s">
        <v>117</v>
      </c>
      <c r="E28" s="81" t="s">
        <v>71</v>
      </c>
      <c r="F28" s="82"/>
      <c r="G28" s="83"/>
      <c r="H28" s="84"/>
      <c r="I28" s="84"/>
      <c r="J28" s="84"/>
      <c r="K28" s="84"/>
      <c r="L28" s="84"/>
      <c r="M28" s="83"/>
      <c r="N28" s="83"/>
      <c r="O28" s="83">
        <v>887.88</v>
      </c>
      <c r="P28" s="83"/>
      <c r="Q28" s="83"/>
      <c r="R28" s="83"/>
      <c r="S28" s="84"/>
      <c r="T28" s="83"/>
      <c r="U28" s="83"/>
      <c r="V28" s="83"/>
      <c r="W28" s="83"/>
      <c r="X28" s="85">
        <f t="shared" si="0"/>
        <v>887.88</v>
      </c>
      <c r="Y28" s="75"/>
      <c r="AB28" s="77"/>
    </row>
    <row r="29" spans="1:28" ht="26.25" x14ac:dyDescent="0.25">
      <c r="A29" s="78" t="s">
        <v>115</v>
      </c>
      <c r="B29" s="79">
        <v>28</v>
      </c>
      <c r="C29" s="79" t="s">
        <v>69</v>
      </c>
      <c r="D29" s="80" t="s">
        <v>118</v>
      </c>
      <c r="E29" s="81" t="s">
        <v>71</v>
      </c>
      <c r="F29" s="82"/>
      <c r="G29" s="83"/>
      <c r="H29" s="84"/>
      <c r="I29" s="84"/>
      <c r="J29" s="84"/>
      <c r="K29" s="84"/>
      <c r="L29" s="84"/>
      <c r="M29" s="83">
        <v>130</v>
      </c>
      <c r="N29" s="83"/>
      <c r="O29" s="83"/>
      <c r="P29" s="83"/>
      <c r="Q29" s="83">
        <v>220</v>
      </c>
      <c r="R29" s="83"/>
      <c r="S29" s="84"/>
      <c r="T29" s="83"/>
      <c r="U29" s="83"/>
      <c r="V29" s="83"/>
      <c r="W29" s="83"/>
      <c r="X29" s="85">
        <f t="shared" si="0"/>
        <v>350</v>
      </c>
      <c r="Y29" s="75"/>
      <c r="AB29" s="77"/>
    </row>
    <row r="30" spans="1:28" ht="18" customHeight="1" x14ac:dyDescent="0.25">
      <c r="A30" s="78" t="s">
        <v>119</v>
      </c>
      <c r="B30" s="79">
        <v>29</v>
      </c>
      <c r="C30" s="79" t="s">
        <v>75</v>
      </c>
      <c r="D30" s="80" t="s">
        <v>120</v>
      </c>
      <c r="E30" s="81" t="s">
        <v>71</v>
      </c>
      <c r="F30" s="82"/>
      <c r="G30" s="83"/>
      <c r="H30" s="84"/>
      <c r="I30" s="84"/>
      <c r="J30" s="84"/>
      <c r="K30" s="84"/>
      <c r="L30" s="84"/>
      <c r="M30" s="83"/>
      <c r="N30" s="83"/>
      <c r="O30" s="83"/>
      <c r="P30" s="83">
        <v>740</v>
      </c>
      <c r="Q30" s="83"/>
      <c r="R30" s="83"/>
      <c r="S30" s="84"/>
      <c r="T30" s="83"/>
      <c r="U30" s="83"/>
      <c r="V30" s="83"/>
      <c r="W30" s="83">
        <v>148</v>
      </c>
      <c r="X30" s="85">
        <f t="shared" si="0"/>
        <v>888</v>
      </c>
      <c r="Y30" s="75"/>
      <c r="AB30" s="77"/>
    </row>
    <row r="31" spans="1:28" ht="18" customHeight="1" x14ac:dyDescent="0.25">
      <c r="A31" s="78" t="s">
        <v>121</v>
      </c>
      <c r="B31" s="79">
        <v>30</v>
      </c>
      <c r="C31" s="79" t="s">
        <v>86</v>
      </c>
      <c r="D31" s="80" t="s">
        <v>87</v>
      </c>
      <c r="E31" s="81" t="s">
        <v>71</v>
      </c>
      <c r="F31" s="82">
        <v>52.56</v>
      </c>
      <c r="G31" s="83">
        <v>528.08000000000004</v>
      </c>
      <c r="H31" s="84"/>
      <c r="I31" s="84"/>
      <c r="J31" s="84"/>
      <c r="K31" s="84"/>
      <c r="L31" s="84"/>
      <c r="M31" s="83"/>
      <c r="N31" s="83"/>
      <c r="O31" s="83"/>
      <c r="P31" s="83"/>
      <c r="Q31" s="83"/>
      <c r="R31" s="83"/>
      <c r="S31" s="84"/>
      <c r="T31" s="83"/>
      <c r="U31" s="83"/>
      <c r="V31" s="83"/>
      <c r="W31" s="83">
        <v>6.4</v>
      </c>
      <c r="X31" s="85">
        <f t="shared" si="0"/>
        <v>587.04000000000008</v>
      </c>
      <c r="Y31" s="75"/>
      <c r="AB31" s="77"/>
    </row>
    <row r="32" spans="1:28" ht="15.75" customHeight="1" x14ac:dyDescent="0.25">
      <c r="A32" s="78" t="s">
        <v>121</v>
      </c>
      <c r="B32" s="79">
        <v>31</v>
      </c>
      <c r="C32" s="79" t="s">
        <v>82</v>
      </c>
      <c r="D32" s="80" t="s">
        <v>83</v>
      </c>
      <c r="E32" s="81" t="s">
        <v>71</v>
      </c>
      <c r="F32" s="82"/>
      <c r="G32" s="83"/>
      <c r="H32" s="84"/>
      <c r="I32" s="84">
        <v>132</v>
      </c>
      <c r="J32" s="84"/>
      <c r="K32" s="84"/>
      <c r="L32" s="84"/>
      <c r="M32" s="83"/>
      <c r="N32" s="83"/>
      <c r="O32" s="83"/>
      <c r="P32" s="83"/>
      <c r="Q32" s="83"/>
      <c r="R32" s="83"/>
      <c r="S32" s="84"/>
      <c r="T32" s="83"/>
      <c r="U32" s="83"/>
      <c r="V32" s="83"/>
      <c r="W32" s="83"/>
      <c r="X32" s="85">
        <f t="shared" si="0"/>
        <v>132</v>
      </c>
      <c r="Y32" s="75"/>
      <c r="AB32" s="77"/>
    </row>
    <row r="33" spans="1:28" ht="18.75" customHeight="1" x14ac:dyDescent="0.25">
      <c r="A33" s="78" t="s">
        <v>121</v>
      </c>
      <c r="B33" s="79">
        <v>32</v>
      </c>
      <c r="C33" s="79" t="s">
        <v>80</v>
      </c>
      <c r="D33" s="80" t="s">
        <v>122</v>
      </c>
      <c r="E33" s="81" t="s">
        <v>71</v>
      </c>
      <c r="F33" s="82"/>
      <c r="G33" s="83"/>
      <c r="H33" s="84"/>
      <c r="I33" s="84"/>
      <c r="J33" s="84"/>
      <c r="K33" s="84">
        <v>38.42</v>
      </c>
      <c r="L33" s="84">
        <v>134.81</v>
      </c>
      <c r="M33" s="83"/>
      <c r="N33" s="83"/>
      <c r="O33" s="83"/>
      <c r="P33" s="83"/>
      <c r="Q33" s="83"/>
      <c r="R33" s="83"/>
      <c r="S33" s="84"/>
      <c r="T33" s="83"/>
      <c r="U33" s="83"/>
      <c r="V33" s="83"/>
      <c r="W33" s="83"/>
      <c r="X33" s="85">
        <f t="shared" si="0"/>
        <v>173.23000000000002</v>
      </c>
      <c r="Y33" s="75"/>
      <c r="AB33" s="77"/>
    </row>
    <row r="34" spans="1:28" ht="25.5" customHeight="1" x14ac:dyDescent="0.25">
      <c r="A34" s="78" t="s">
        <v>121</v>
      </c>
      <c r="B34" s="79">
        <v>33</v>
      </c>
      <c r="C34" s="79" t="s">
        <v>72</v>
      </c>
      <c r="D34" s="80" t="s">
        <v>123</v>
      </c>
      <c r="E34" s="81" t="s">
        <v>71</v>
      </c>
      <c r="F34" s="82">
        <v>19.82</v>
      </c>
      <c r="G34" s="83"/>
      <c r="H34" s="84"/>
      <c r="I34" s="84"/>
      <c r="J34" s="84"/>
      <c r="K34" s="84"/>
      <c r="L34" s="84"/>
      <c r="M34" s="83"/>
      <c r="N34" s="83"/>
      <c r="O34" s="83"/>
      <c r="P34" s="83"/>
      <c r="Q34" s="83"/>
      <c r="R34" s="83"/>
      <c r="S34" s="84"/>
      <c r="T34" s="83"/>
      <c r="U34" s="83"/>
      <c r="V34" s="83"/>
      <c r="W34" s="83">
        <v>3.94</v>
      </c>
      <c r="X34" s="85">
        <f t="shared" si="0"/>
        <v>23.76</v>
      </c>
      <c r="Y34" s="75"/>
      <c r="AB34" s="77"/>
    </row>
    <row r="35" spans="1:28" ht="17.25" customHeight="1" x14ac:dyDescent="0.25">
      <c r="A35" s="78" t="s">
        <v>121</v>
      </c>
      <c r="B35" s="79">
        <v>34</v>
      </c>
      <c r="C35" s="79" t="s">
        <v>69</v>
      </c>
      <c r="D35" s="80" t="s">
        <v>124</v>
      </c>
      <c r="E35" s="81" t="s">
        <v>71</v>
      </c>
      <c r="F35" s="82"/>
      <c r="G35" s="83"/>
      <c r="H35" s="84"/>
      <c r="I35" s="84"/>
      <c r="J35" s="84"/>
      <c r="K35" s="84"/>
      <c r="L35" s="84"/>
      <c r="M35" s="83"/>
      <c r="N35" s="83"/>
      <c r="O35" s="83">
        <v>295.95999999999998</v>
      </c>
      <c r="P35" s="83"/>
      <c r="Q35" s="83"/>
      <c r="R35" s="83"/>
      <c r="S35" s="84"/>
      <c r="T35" s="83"/>
      <c r="U35" s="83"/>
      <c r="V35" s="83"/>
      <c r="W35" s="83"/>
      <c r="X35" s="85">
        <f t="shared" si="0"/>
        <v>295.95999999999998</v>
      </c>
      <c r="Y35" s="75"/>
      <c r="AB35" s="77"/>
    </row>
    <row r="36" spans="1:28" ht="17.25" customHeight="1" x14ac:dyDescent="0.25">
      <c r="A36" s="78" t="s">
        <v>125</v>
      </c>
      <c r="B36" s="79">
        <v>35</v>
      </c>
      <c r="C36" s="79" t="s">
        <v>126</v>
      </c>
      <c r="D36" s="80" t="s">
        <v>127</v>
      </c>
      <c r="E36" s="81" t="s">
        <v>71</v>
      </c>
      <c r="F36" s="82"/>
      <c r="G36" s="83"/>
      <c r="H36" s="84"/>
      <c r="I36" s="84"/>
      <c r="J36" s="84"/>
      <c r="K36" s="84"/>
      <c r="L36" s="84"/>
      <c r="M36" s="83"/>
      <c r="N36" s="83"/>
      <c r="O36" s="83">
        <v>518</v>
      </c>
      <c r="P36" s="83"/>
      <c r="Q36" s="83"/>
      <c r="R36" s="83"/>
      <c r="S36" s="84"/>
      <c r="T36" s="83"/>
      <c r="U36" s="83"/>
      <c r="V36" s="83"/>
      <c r="W36" s="83"/>
      <c r="X36" s="85">
        <f t="shared" si="0"/>
        <v>518</v>
      </c>
      <c r="Y36" s="75"/>
      <c r="AB36" s="77"/>
    </row>
    <row r="37" spans="1:28" ht="26.25" x14ac:dyDescent="0.25">
      <c r="A37" s="78" t="s">
        <v>128</v>
      </c>
      <c r="B37" s="79">
        <v>36</v>
      </c>
      <c r="C37" s="79" t="s">
        <v>69</v>
      </c>
      <c r="D37" s="80" t="s">
        <v>129</v>
      </c>
      <c r="E37" s="81" t="s">
        <v>71</v>
      </c>
      <c r="F37" s="82"/>
      <c r="G37" s="83"/>
      <c r="H37" s="84"/>
      <c r="I37" s="84"/>
      <c r="J37" s="84"/>
      <c r="K37" s="84"/>
      <c r="L37" s="84"/>
      <c r="M37" s="83">
        <v>130</v>
      </c>
      <c r="N37" s="83"/>
      <c r="O37" s="83"/>
      <c r="P37" s="83"/>
      <c r="Q37" s="83">
        <v>220</v>
      </c>
      <c r="R37" s="83"/>
      <c r="S37" s="84"/>
      <c r="T37" s="83"/>
      <c r="U37" s="83"/>
      <c r="V37" s="83"/>
      <c r="W37" s="83"/>
      <c r="X37" s="85">
        <f t="shared" si="0"/>
        <v>350</v>
      </c>
      <c r="Y37" s="75"/>
      <c r="AB37" s="77"/>
    </row>
    <row r="38" spans="1:28" ht="17.25" customHeight="1" x14ac:dyDescent="0.25">
      <c r="A38" s="78" t="s">
        <v>130</v>
      </c>
      <c r="B38" s="79">
        <v>37</v>
      </c>
      <c r="C38" s="79" t="s">
        <v>72</v>
      </c>
      <c r="D38" s="80" t="s">
        <v>131</v>
      </c>
      <c r="E38" s="81" t="s">
        <v>71</v>
      </c>
      <c r="F38" s="82">
        <v>15.78</v>
      </c>
      <c r="G38" s="83"/>
      <c r="H38" s="84"/>
      <c r="I38" s="84"/>
      <c r="J38" s="84"/>
      <c r="K38" s="84"/>
      <c r="L38" s="84"/>
      <c r="M38" s="83"/>
      <c r="N38" s="83"/>
      <c r="O38" s="83"/>
      <c r="P38" s="83"/>
      <c r="Q38" s="83"/>
      <c r="R38" s="83"/>
      <c r="S38" s="84"/>
      <c r="T38" s="83"/>
      <c r="U38" s="83"/>
      <c r="V38" s="83"/>
      <c r="W38" s="83">
        <v>3.14</v>
      </c>
      <c r="X38" s="85">
        <f t="shared" si="0"/>
        <v>18.919999999999998</v>
      </c>
      <c r="Y38" s="75"/>
      <c r="AB38" s="77"/>
    </row>
    <row r="39" spans="1:28" ht="17.25" customHeight="1" x14ac:dyDescent="0.25">
      <c r="A39" s="78" t="s">
        <v>130</v>
      </c>
      <c r="B39" s="79">
        <v>38</v>
      </c>
      <c r="C39" s="79" t="s">
        <v>75</v>
      </c>
      <c r="D39" s="80" t="s">
        <v>132</v>
      </c>
      <c r="E39" s="81" t="s">
        <v>71</v>
      </c>
      <c r="F39" s="82"/>
      <c r="G39" s="83"/>
      <c r="H39" s="84"/>
      <c r="I39" s="84"/>
      <c r="J39" s="84"/>
      <c r="K39" s="84"/>
      <c r="L39" s="84"/>
      <c r="M39" s="83"/>
      <c r="N39" s="83"/>
      <c r="O39" s="83"/>
      <c r="P39" s="83">
        <v>740</v>
      </c>
      <c r="Q39" s="83"/>
      <c r="R39" s="83"/>
      <c r="S39" s="84"/>
      <c r="T39" s="83"/>
      <c r="U39" s="83"/>
      <c r="V39" s="83"/>
      <c r="W39" s="83">
        <v>148</v>
      </c>
      <c r="X39" s="85">
        <f t="shared" si="0"/>
        <v>888</v>
      </c>
      <c r="Y39" s="75"/>
      <c r="AB39" s="77"/>
    </row>
    <row r="40" spans="1:28" ht="17.25" customHeight="1" x14ac:dyDescent="0.25">
      <c r="A40" s="78" t="s">
        <v>130</v>
      </c>
      <c r="B40" s="79">
        <v>39</v>
      </c>
      <c r="C40" s="79" t="s">
        <v>108</v>
      </c>
      <c r="D40" s="80" t="s">
        <v>133</v>
      </c>
      <c r="E40" s="81" t="s">
        <v>71</v>
      </c>
      <c r="F40" s="82"/>
      <c r="G40" s="83"/>
      <c r="H40" s="84"/>
      <c r="I40" s="84"/>
      <c r="J40" s="84"/>
      <c r="K40" s="84"/>
      <c r="L40" s="84"/>
      <c r="M40" s="83"/>
      <c r="N40" s="83"/>
      <c r="O40" s="83"/>
      <c r="P40" s="83"/>
      <c r="Q40" s="83"/>
      <c r="R40" s="83"/>
      <c r="S40" s="84">
        <v>15</v>
      </c>
      <c r="T40" s="83"/>
      <c r="U40" s="83"/>
      <c r="V40" s="83"/>
      <c r="W40" s="83">
        <v>3</v>
      </c>
      <c r="X40" s="85">
        <f t="shared" si="0"/>
        <v>18</v>
      </c>
      <c r="Y40" s="75"/>
      <c r="AB40" s="77"/>
    </row>
    <row r="41" spans="1:28" ht="17.25" customHeight="1" x14ac:dyDescent="0.25">
      <c r="A41" s="78" t="s">
        <v>130</v>
      </c>
      <c r="B41" s="79">
        <v>40</v>
      </c>
      <c r="C41" s="79" t="s">
        <v>110</v>
      </c>
      <c r="D41" s="80" t="s">
        <v>134</v>
      </c>
      <c r="E41" s="81" t="s">
        <v>71</v>
      </c>
      <c r="F41" s="82"/>
      <c r="G41" s="83"/>
      <c r="H41" s="84"/>
      <c r="I41" s="84"/>
      <c r="J41" s="84"/>
      <c r="K41" s="84"/>
      <c r="L41" s="84"/>
      <c r="M41" s="83"/>
      <c r="N41" s="83"/>
      <c r="O41" s="83"/>
      <c r="P41" s="83">
        <v>290.08</v>
      </c>
      <c r="Q41" s="83"/>
      <c r="R41" s="83"/>
      <c r="S41" s="84"/>
      <c r="T41" s="83"/>
      <c r="U41" s="83"/>
      <c r="V41" s="83"/>
      <c r="W41" s="83"/>
      <c r="X41" s="85">
        <f t="shared" si="0"/>
        <v>290.08</v>
      </c>
      <c r="Y41" s="75"/>
      <c r="AB41" s="77"/>
    </row>
    <row r="42" spans="1:28" ht="17.25" customHeight="1" x14ac:dyDescent="0.25">
      <c r="A42" s="78" t="s">
        <v>135</v>
      </c>
      <c r="B42" s="79">
        <v>41</v>
      </c>
      <c r="C42" s="79" t="s">
        <v>72</v>
      </c>
      <c r="D42" s="80" t="s">
        <v>136</v>
      </c>
      <c r="E42" s="81" t="s">
        <v>71</v>
      </c>
      <c r="F42" s="82">
        <v>15.78</v>
      </c>
      <c r="G42" s="83"/>
      <c r="H42" s="84"/>
      <c r="I42" s="84"/>
      <c r="J42" s="84"/>
      <c r="K42" s="84"/>
      <c r="L42" s="84"/>
      <c r="M42" s="83"/>
      <c r="N42" s="83"/>
      <c r="O42" s="83"/>
      <c r="P42" s="83"/>
      <c r="Q42" s="83"/>
      <c r="R42" s="83"/>
      <c r="S42" s="84"/>
      <c r="T42" s="83"/>
      <c r="U42" s="83"/>
      <c r="V42" s="83"/>
      <c r="W42" s="83">
        <v>3.14</v>
      </c>
      <c r="X42" s="85">
        <f t="shared" si="0"/>
        <v>18.919999999999998</v>
      </c>
      <c r="Y42" s="75"/>
      <c r="AB42" s="77"/>
    </row>
    <row r="43" spans="1:28" ht="17.25" customHeight="1" x14ac:dyDescent="0.25">
      <c r="A43" s="78" t="s">
        <v>137</v>
      </c>
      <c r="B43" s="79">
        <v>42</v>
      </c>
      <c r="C43" s="79" t="s">
        <v>86</v>
      </c>
      <c r="D43" s="80" t="s">
        <v>87</v>
      </c>
      <c r="E43" s="81" t="s">
        <v>71</v>
      </c>
      <c r="F43" s="82">
        <v>41.25</v>
      </c>
      <c r="G43" s="83">
        <v>499.28</v>
      </c>
      <c r="H43" s="84"/>
      <c r="I43" s="84"/>
      <c r="J43" s="84"/>
      <c r="K43" s="84"/>
      <c r="L43" s="84"/>
      <c r="M43" s="83"/>
      <c r="N43" s="83"/>
      <c r="O43" s="83"/>
      <c r="P43" s="83"/>
      <c r="Q43" s="83"/>
      <c r="R43" s="83"/>
      <c r="S43" s="84"/>
      <c r="T43" s="83"/>
      <c r="U43" s="83"/>
      <c r="V43" s="83"/>
      <c r="W43" s="83">
        <v>4.1100000000000003</v>
      </c>
      <c r="X43" s="85">
        <f t="shared" si="0"/>
        <v>544.64</v>
      </c>
      <c r="Y43" s="75"/>
      <c r="AB43" s="77"/>
    </row>
    <row r="44" spans="1:28" ht="17.25" customHeight="1" x14ac:dyDescent="0.25">
      <c r="A44" s="78" t="s">
        <v>137</v>
      </c>
      <c r="B44" s="79">
        <v>43</v>
      </c>
      <c r="C44" s="79" t="s">
        <v>82</v>
      </c>
      <c r="D44" s="80" t="s">
        <v>83</v>
      </c>
      <c r="E44" s="81" t="s">
        <v>71</v>
      </c>
      <c r="F44" s="82"/>
      <c r="G44" s="83"/>
      <c r="H44" s="84"/>
      <c r="I44" s="84">
        <v>124.8</v>
      </c>
      <c r="J44" s="84"/>
      <c r="K44" s="84"/>
      <c r="L44" s="84"/>
      <c r="M44" s="83"/>
      <c r="N44" s="83"/>
      <c r="O44" s="83"/>
      <c r="P44" s="83"/>
      <c r="Q44" s="83"/>
      <c r="R44" s="83"/>
      <c r="S44" s="84"/>
      <c r="T44" s="83"/>
      <c r="U44" s="83"/>
      <c r="V44" s="83"/>
      <c r="W44" s="83"/>
      <c r="X44" s="85">
        <f t="shared" si="0"/>
        <v>124.8</v>
      </c>
      <c r="Y44" s="75"/>
      <c r="AB44" s="77"/>
    </row>
    <row r="45" spans="1:28" ht="17.25" customHeight="1" x14ac:dyDescent="0.25">
      <c r="A45" s="78" t="s">
        <v>137</v>
      </c>
      <c r="B45" s="79">
        <v>44</v>
      </c>
      <c r="C45" s="79" t="s">
        <v>80</v>
      </c>
      <c r="D45" s="80" t="s">
        <v>138</v>
      </c>
      <c r="E45" s="81" t="s">
        <v>71</v>
      </c>
      <c r="F45" s="82"/>
      <c r="G45" s="83"/>
      <c r="H45" s="84"/>
      <c r="I45" s="84"/>
      <c r="J45" s="84"/>
      <c r="K45" s="84">
        <v>36.32</v>
      </c>
      <c r="L45" s="84">
        <v>127.46</v>
      </c>
      <c r="M45" s="83"/>
      <c r="N45" s="83"/>
      <c r="O45" s="83"/>
      <c r="P45" s="83"/>
      <c r="Q45" s="83"/>
      <c r="R45" s="83"/>
      <c r="S45" s="84"/>
      <c r="T45" s="83"/>
      <c r="U45" s="83"/>
      <c r="V45" s="83"/>
      <c r="W45" s="83"/>
      <c r="X45" s="85">
        <f t="shared" si="0"/>
        <v>163.78</v>
      </c>
      <c r="Y45" s="75"/>
      <c r="AB45" s="77"/>
    </row>
    <row r="46" spans="1:28" ht="17.25" customHeight="1" x14ac:dyDescent="0.25">
      <c r="A46" s="78" t="s">
        <v>137</v>
      </c>
      <c r="B46" s="79">
        <v>45</v>
      </c>
      <c r="C46" s="79" t="s">
        <v>96</v>
      </c>
      <c r="D46" s="80" t="s">
        <v>139</v>
      </c>
      <c r="E46" s="81" t="s">
        <v>71</v>
      </c>
      <c r="F46" s="82"/>
      <c r="G46" s="83"/>
      <c r="H46" s="84"/>
      <c r="I46" s="84"/>
      <c r="J46" s="84"/>
      <c r="K46" s="84"/>
      <c r="L46" s="84"/>
      <c r="M46" s="83"/>
      <c r="N46" s="83">
        <v>578</v>
      </c>
      <c r="O46" s="83"/>
      <c r="P46" s="83"/>
      <c r="Q46" s="83"/>
      <c r="R46" s="83"/>
      <c r="S46" s="84"/>
      <c r="T46" s="83"/>
      <c r="U46" s="83"/>
      <c r="V46" s="83"/>
      <c r="W46" s="83">
        <v>70</v>
      </c>
      <c r="X46" s="85">
        <f t="shared" si="0"/>
        <v>648</v>
      </c>
      <c r="Y46" s="75"/>
      <c r="AB46" s="77"/>
    </row>
    <row r="47" spans="1:28" ht="17.25" customHeight="1" x14ac:dyDescent="0.25">
      <c r="A47" s="78" t="s">
        <v>140</v>
      </c>
      <c r="B47" s="79">
        <v>46</v>
      </c>
      <c r="C47" s="79" t="s">
        <v>141</v>
      </c>
      <c r="D47" s="80" t="s">
        <v>142</v>
      </c>
      <c r="E47" s="81" t="s">
        <v>71</v>
      </c>
      <c r="F47" s="82"/>
      <c r="G47" s="83"/>
      <c r="H47" s="84"/>
      <c r="I47" s="84"/>
      <c r="J47" s="84"/>
      <c r="K47" s="84"/>
      <c r="L47" s="84"/>
      <c r="M47" s="83"/>
      <c r="N47" s="83">
        <v>950</v>
      </c>
      <c r="O47" s="83"/>
      <c r="P47" s="83"/>
      <c r="Q47" s="83"/>
      <c r="R47" s="83"/>
      <c r="S47" s="84"/>
      <c r="T47" s="83"/>
      <c r="U47" s="83"/>
      <c r="V47" s="83"/>
      <c r="W47" s="83">
        <v>190</v>
      </c>
      <c r="X47" s="85">
        <f t="shared" si="0"/>
        <v>1140</v>
      </c>
      <c r="Y47" s="75"/>
      <c r="AB47" s="77"/>
    </row>
    <row r="48" spans="1:28" ht="17.25" customHeight="1" x14ac:dyDescent="0.25">
      <c r="A48" s="78" t="s">
        <v>143</v>
      </c>
      <c r="B48" s="79">
        <v>47</v>
      </c>
      <c r="C48" s="79" t="s">
        <v>69</v>
      </c>
      <c r="D48" s="80" t="s">
        <v>144</v>
      </c>
      <c r="E48" s="81" t="s">
        <v>71</v>
      </c>
      <c r="F48" s="82"/>
      <c r="G48" s="83"/>
      <c r="H48" s="84"/>
      <c r="I48" s="84"/>
      <c r="J48" s="84"/>
      <c r="K48" s="84"/>
      <c r="L48" s="84"/>
      <c r="M48" s="83">
        <v>130</v>
      </c>
      <c r="N48" s="83"/>
      <c r="O48" s="83">
        <v>45</v>
      </c>
      <c r="P48" s="83"/>
      <c r="Q48" s="83">
        <v>220</v>
      </c>
      <c r="R48" s="83"/>
      <c r="S48" s="84"/>
      <c r="T48" s="83"/>
      <c r="U48" s="83"/>
      <c r="V48" s="83"/>
      <c r="W48" s="83"/>
      <c r="X48" s="85">
        <f t="shared" si="0"/>
        <v>395</v>
      </c>
      <c r="Y48" s="75"/>
      <c r="AB48" s="77"/>
    </row>
    <row r="49" spans="1:28" ht="17.25" customHeight="1" x14ac:dyDescent="0.25">
      <c r="A49" s="78" t="s">
        <v>143</v>
      </c>
      <c r="B49" s="79">
        <v>48</v>
      </c>
      <c r="C49" s="79" t="s">
        <v>75</v>
      </c>
      <c r="D49" s="80" t="s">
        <v>145</v>
      </c>
      <c r="E49" s="81" t="s">
        <v>71</v>
      </c>
      <c r="F49" s="82"/>
      <c r="G49" s="83"/>
      <c r="H49" s="84"/>
      <c r="I49" s="84"/>
      <c r="J49" s="84"/>
      <c r="K49" s="84"/>
      <c r="L49" s="84"/>
      <c r="M49" s="83"/>
      <c r="N49" s="83"/>
      <c r="O49" s="83"/>
      <c r="P49" s="83">
        <v>740</v>
      </c>
      <c r="Q49" s="83"/>
      <c r="R49" s="83"/>
      <c r="S49" s="84"/>
      <c r="T49" s="83"/>
      <c r="U49" s="83"/>
      <c r="V49" s="83"/>
      <c r="W49" s="83">
        <v>148</v>
      </c>
      <c r="X49" s="85">
        <f t="shared" si="0"/>
        <v>888</v>
      </c>
      <c r="Y49" s="75"/>
      <c r="AB49" s="77"/>
    </row>
    <row r="50" spans="1:28" ht="17.25" customHeight="1" x14ac:dyDescent="0.25">
      <c r="A50" s="78" t="s">
        <v>143</v>
      </c>
      <c r="B50" s="79">
        <v>49</v>
      </c>
      <c r="C50" s="79" t="s">
        <v>72</v>
      </c>
      <c r="D50" s="80" t="s">
        <v>146</v>
      </c>
      <c r="E50" s="81" t="s">
        <v>71</v>
      </c>
      <c r="F50" s="82">
        <v>15.78</v>
      </c>
      <c r="G50" s="83"/>
      <c r="H50" s="84"/>
      <c r="I50" s="84"/>
      <c r="J50" s="84"/>
      <c r="K50" s="84"/>
      <c r="L50" s="84"/>
      <c r="M50" s="83"/>
      <c r="N50" s="83"/>
      <c r="O50" s="83"/>
      <c r="P50" s="83"/>
      <c r="Q50" s="83"/>
      <c r="R50" s="83"/>
      <c r="S50" s="84"/>
      <c r="T50" s="83"/>
      <c r="U50" s="83"/>
      <c r="V50" s="83"/>
      <c r="W50" s="83">
        <v>3.14</v>
      </c>
      <c r="X50" s="85">
        <f t="shared" si="0"/>
        <v>18.919999999999998</v>
      </c>
      <c r="Y50" s="75"/>
      <c r="AB50" s="77"/>
    </row>
    <row r="51" spans="1:28" ht="17.25" customHeight="1" x14ac:dyDescent="0.25">
      <c r="A51" s="78" t="s">
        <v>147</v>
      </c>
      <c r="B51" s="79">
        <v>50</v>
      </c>
      <c r="C51" s="79" t="s">
        <v>86</v>
      </c>
      <c r="D51" s="80" t="s">
        <v>87</v>
      </c>
      <c r="E51" s="81" t="s">
        <v>71</v>
      </c>
      <c r="F51" s="82">
        <v>28.04</v>
      </c>
      <c r="G51" s="83">
        <v>499.28</v>
      </c>
      <c r="H51" s="84"/>
      <c r="I51" s="84"/>
      <c r="J51" s="84"/>
      <c r="K51" s="84"/>
      <c r="L51" s="84"/>
      <c r="M51" s="83"/>
      <c r="N51" s="83"/>
      <c r="O51" s="83"/>
      <c r="P51" s="83"/>
      <c r="Q51" s="83"/>
      <c r="R51" s="83"/>
      <c r="S51" s="84"/>
      <c r="T51" s="83"/>
      <c r="U51" s="83"/>
      <c r="V51" s="83"/>
      <c r="W51" s="83">
        <v>3.01</v>
      </c>
      <c r="X51" s="85">
        <f t="shared" si="0"/>
        <v>530.32999999999993</v>
      </c>
      <c r="Y51" s="75"/>
      <c r="AB51" s="77"/>
    </row>
    <row r="52" spans="1:28" ht="17.25" customHeight="1" x14ac:dyDescent="0.25">
      <c r="A52" s="78" t="s">
        <v>147</v>
      </c>
      <c r="B52" s="79">
        <v>51</v>
      </c>
      <c r="C52" s="79" t="s">
        <v>82</v>
      </c>
      <c r="D52" s="80" t="s">
        <v>83</v>
      </c>
      <c r="E52" s="81" t="s">
        <v>71</v>
      </c>
      <c r="F52" s="82"/>
      <c r="G52" s="83"/>
      <c r="H52" s="84"/>
      <c r="I52" s="84">
        <v>124.8</v>
      </c>
      <c r="J52" s="84"/>
      <c r="K52" s="84"/>
      <c r="L52" s="84"/>
      <c r="M52" s="83"/>
      <c r="N52" s="83"/>
      <c r="O52" s="83"/>
      <c r="P52" s="83"/>
      <c r="Q52" s="83"/>
      <c r="R52" s="83"/>
      <c r="S52" s="84"/>
      <c r="T52" s="83"/>
      <c r="U52" s="83"/>
      <c r="V52" s="83"/>
      <c r="W52" s="83"/>
      <c r="X52" s="85">
        <f t="shared" si="0"/>
        <v>124.8</v>
      </c>
      <c r="Y52" s="75"/>
      <c r="AB52" s="77"/>
    </row>
    <row r="53" spans="1:28" ht="17.25" customHeight="1" x14ac:dyDescent="0.25">
      <c r="A53" s="78" t="s">
        <v>147</v>
      </c>
      <c r="B53" s="79">
        <v>52</v>
      </c>
      <c r="C53" s="79" t="s">
        <v>80</v>
      </c>
      <c r="D53" s="80" t="s">
        <v>148</v>
      </c>
      <c r="E53" s="81" t="s">
        <v>71</v>
      </c>
      <c r="F53" s="82"/>
      <c r="G53" s="83"/>
      <c r="H53" s="84"/>
      <c r="I53" s="84"/>
      <c r="J53" s="84"/>
      <c r="K53" s="84">
        <v>36.32</v>
      </c>
      <c r="L53" s="84">
        <v>127.46</v>
      </c>
      <c r="M53" s="83"/>
      <c r="N53" s="83"/>
      <c r="O53" s="83"/>
      <c r="P53" s="83"/>
      <c r="Q53" s="83"/>
      <c r="R53" s="83"/>
      <c r="S53" s="84"/>
      <c r="T53" s="83"/>
      <c r="U53" s="83"/>
      <c r="V53" s="83"/>
      <c r="W53" s="83"/>
      <c r="X53" s="85">
        <f t="shared" si="0"/>
        <v>163.78</v>
      </c>
      <c r="Y53" s="75"/>
      <c r="AB53" s="77"/>
    </row>
    <row r="54" spans="1:28" ht="17.25" customHeight="1" x14ac:dyDescent="0.25">
      <c r="A54" s="78" t="s">
        <v>149</v>
      </c>
      <c r="B54" s="79">
        <v>53</v>
      </c>
      <c r="C54" s="79" t="s">
        <v>75</v>
      </c>
      <c r="D54" s="80" t="s">
        <v>150</v>
      </c>
      <c r="E54" s="81" t="s">
        <v>71</v>
      </c>
      <c r="F54" s="82"/>
      <c r="G54" s="83"/>
      <c r="H54" s="84"/>
      <c r="I54" s="84"/>
      <c r="J54" s="84"/>
      <c r="K54" s="84"/>
      <c r="L54" s="84"/>
      <c r="M54" s="83"/>
      <c r="N54" s="83"/>
      <c r="O54" s="83"/>
      <c r="P54" s="83">
        <v>740</v>
      </c>
      <c r="Q54" s="83"/>
      <c r="R54" s="83"/>
      <c r="S54" s="84"/>
      <c r="T54" s="83"/>
      <c r="U54" s="83"/>
      <c r="V54" s="83"/>
      <c r="W54" s="83">
        <v>148</v>
      </c>
      <c r="X54" s="85">
        <f t="shared" si="0"/>
        <v>888</v>
      </c>
      <c r="Y54" s="75"/>
      <c r="AB54" s="77"/>
    </row>
    <row r="55" spans="1:28" ht="17.25" customHeight="1" x14ac:dyDescent="0.25">
      <c r="A55" s="78" t="s">
        <v>151</v>
      </c>
      <c r="B55" s="79">
        <v>54</v>
      </c>
      <c r="C55" s="79" t="s">
        <v>152</v>
      </c>
      <c r="D55" s="80" t="s">
        <v>153</v>
      </c>
      <c r="E55" s="81" t="s">
        <v>71</v>
      </c>
      <c r="F55" s="82">
        <v>78.540000000000006</v>
      </c>
      <c r="G55" s="83"/>
      <c r="H55" s="84"/>
      <c r="I55" s="84"/>
      <c r="J55" s="84"/>
      <c r="K55" s="84"/>
      <c r="L55" s="84"/>
      <c r="M55" s="83"/>
      <c r="N55" s="83"/>
      <c r="O55" s="83"/>
      <c r="P55" s="83"/>
      <c r="Q55" s="83"/>
      <c r="R55" s="83"/>
      <c r="S55" s="84"/>
      <c r="T55" s="83"/>
      <c r="U55" s="83"/>
      <c r="V55" s="83"/>
      <c r="W55" s="83"/>
      <c r="X55" s="85">
        <f t="shared" si="0"/>
        <v>78.540000000000006</v>
      </c>
      <c r="Y55" s="75"/>
      <c r="AB55" s="77"/>
    </row>
    <row r="56" spans="1:28" ht="17.25" customHeight="1" x14ac:dyDescent="0.25">
      <c r="A56" s="78" t="s">
        <v>151</v>
      </c>
      <c r="B56" s="79">
        <v>55</v>
      </c>
      <c r="C56" s="79" t="s">
        <v>72</v>
      </c>
      <c r="D56" s="80" t="s">
        <v>154</v>
      </c>
      <c r="E56" s="81" t="s">
        <v>71</v>
      </c>
      <c r="F56" s="82">
        <v>15.78</v>
      </c>
      <c r="G56" s="83"/>
      <c r="H56" s="84"/>
      <c r="I56" s="84"/>
      <c r="J56" s="84"/>
      <c r="K56" s="84"/>
      <c r="L56" s="84"/>
      <c r="M56" s="83"/>
      <c r="N56" s="83"/>
      <c r="O56" s="83"/>
      <c r="P56" s="83"/>
      <c r="Q56" s="83"/>
      <c r="R56" s="83"/>
      <c r="S56" s="84"/>
      <c r="T56" s="83"/>
      <c r="U56" s="83"/>
      <c r="V56" s="83"/>
      <c r="W56" s="83">
        <v>3.14</v>
      </c>
      <c r="X56" s="85">
        <f t="shared" si="0"/>
        <v>18.919999999999998</v>
      </c>
      <c r="Y56" s="75"/>
      <c r="AB56" s="77"/>
    </row>
    <row r="57" spans="1:28" ht="17.25" customHeight="1" x14ac:dyDescent="0.25">
      <c r="A57" s="78" t="s">
        <v>155</v>
      </c>
      <c r="B57" s="79">
        <v>56</v>
      </c>
      <c r="C57" s="79" t="s">
        <v>69</v>
      </c>
      <c r="D57" s="80" t="s">
        <v>156</v>
      </c>
      <c r="E57" s="81" t="s">
        <v>71</v>
      </c>
      <c r="F57" s="82"/>
      <c r="G57" s="83"/>
      <c r="H57" s="84"/>
      <c r="I57" s="84"/>
      <c r="J57" s="84"/>
      <c r="K57" s="84"/>
      <c r="L57" s="84"/>
      <c r="M57" s="83">
        <v>130</v>
      </c>
      <c r="N57" s="83"/>
      <c r="O57" s="83"/>
      <c r="P57" s="83"/>
      <c r="Q57" s="83">
        <v>545</v>
      </c>
      <c r="R57" s="83"/>
      <c r="S57" s="84"/>
      <c r="T57" s="83"/>
      <c r="U57" s="83"/>
      <c r="V57" s="83"/>
      <c r="W57" s="83"/>
      <c r="X57" s="85">
        <f t="shared" si="0"/>
        <v>675</v>
      </c>
      <c r="Y57" s="75"/>
      <c r="AB57" s="77"/>
    </row>
    <row r="58" spans="1:28" ht="17.25" customHeight="1" x14ac:dyDescent="0.25">
      <c r="A58" s="78" t="s">
        <v>155</v>
      </c>
      <c r="B58" s="79">
        <v>57</v>
      </c>
      <c r="C58" s="79" t="s">
        <v>108</v>
      </c>
      <c r="D58" s="80" t="s">
        <v>157</v>
      </c>
      <c r="E58" s="81" t="s">
        <v>71</v>
      </c>
      <c r="F58" s="82"/>
      <c r="G58" s="83"/>
      <c r="H58" s="84"/>
      <c r="I58" s="84"/>
      <c r="J58" s="84"/>
      <c r="K58" s="84"/>
      <c r="L58" s="84"/>
      <c r="M58" s="83"/>
      <c r="N58" s="83"/>
      <c r="O58" s="83"/>
      <c r="P58" s="83"/>
      <c r="Q58" s="83"/>
      <c r="R58" s="83"/>
      <c r="S58" s="84">
        <v>80</v>
      </c>
      <c r="T58" s="83"/>
      <c r="U58" s="83"/>
      <c r="V58" s="83"/>
      <c r="W58" s="83">
        <v>16</v>
      </c>
      <c r="X58" s="85">
        <f t="shared" si="0"/>
        <v>96</v>
      </c>
      <c r="Y58" s="75"/>
      <c r="AB58" s="77"/>
    </row>
    <row r="59" spans="1:28" ht="17.25" customHeight="1" x14ac:dyDescent="0.25">
      <c r="A59" s="78" t="s">
        <v>158</v>
      </c>
      <c r="B59" s="79">
        <v>58</v>
      </c>
      <c r="C59" s="79" t="s">
        <v>75</v>
      </c>
      <c r="D59" s="80" t="s">
        <v>159</v>
      </c>
      <c r="E59" s="81" t="s">
        <v>71</v>
      </c>
      <c r="F59" s="82"/>
      <c r="G59" s="83"/>
      <c r="H59" s="84"/>
      <c r="I59" s="84"/>
      <c r="J59" s="84"/>
      <c r="K59" s="84"/>
      <c r="L59" s="84"/>
      <c r="M59" s="83"/>
      <c r="N59" s="83"/>
      <c r="O59" s="83"/>
      <c r="P59" s="83">
        <v>740</v>
      </c>
      <c r="Q59" s="83"/>
      <c r="R59" s="83"/>
      <c r="S59" s="84"/>
      <c r="T59" s="83"/>
      <c r="U59" s="83"/>
      <c r="V59" s="83"/>
      <c r="W59" s="83">
        <v>148</v>
      </c>
      <c r="X59" s="85">
        <f t="shared" si="0"/>
        <v>888</v>
      </c>
      <c r="Y59" s="75"/>
      <c r="AB59" s="77"/>
    </row>
    <row r="60" spans="1:28" ht="17.25" customHeight="1" x14ac:dyDescent="0.25">
      <c r="A60" s="78" t="s">
        <v>160</v>
      </c>
      <c r="B60" s="79">
        <v>59</v>
      </c>
      <c r="C60" s="79" t="s">
        <v>86</v>
      </c>
      <c r="D60" s="80" t="s">
        <v>87</v>
      </c>
      <c r="E60" s="81" t="s">
        <v>71</v>
      </c>
      <c r="F60" s="82">
        <v>86.72</v>
      </c>
      <c r="G60" s="83">
        <v>499.28</v>
      </c>
      <c r="H60" s="84"/>
      <c r="I60" s="84"/>
      <c r="J60" s="84"/>
      <c r="K60" s="84"/>
      <c r="L60" s="84"/>
      <c r="M60" s="83"/>
      <c r="N60" s="83"/>
      <c r="O60" s="83"/>
      <c r="P60" s="83"/>
      <c r="Q60" s="83"/>
      <c r="R60" s="83"/>
      <c r="S60" s="84"/>
      <c r="T60" s="83"/>
      <c r="U60" s="83"/>
      <c r="V60" s="83"/>
      <c r="W60" s="83">
        <v>15.84</v>
      </c>
      <c r="X60" s="85">
        <f t="shared" si="0"/>
        <v>601.84</v>
      </c>
      <c r="Y60" s="75"/>
      <c r="AB60" s="77"/>
    </row>
    <row r="61" spans="1:28" ht="17.25" customHeight="1" x14ac:dyDescent="0.25">
      <c r="A61" s="78" t="s">
        <v>160</v>
      </c>
      <c r="B61" s="79">
        <v>60</v>
      </c>
      <c r="C61" s="79" t="s">
        <v>80</v>
      </c>
      <c r="D61" s="80" t="s">
        <v>161</v>
      </c>
      <c r="E61" s="81" t="s">
        <v>71</v>
      </c>
      <c r="F61" s="82"/>
      <c r="G61" s="83"/>
      <c r="H61" s="84"/>
      <c r="I61" s="84"/>
      <c r="J61" s="84"/>
      <c r="K61" s="84">
        <v>36.32</v>
      </c>
      <c r="L61" s="84">
        <v>127.46</v>
      </c>
      <c r="M61" s="83"/>
      <c r="N61" s="83"/>
      <c r="O61" s="83"/>
      <c r="P61" s="83"/>
      <c r="Q61" s="83"/>
      <c r="R61" s="83"/>
      <c r="S61" s="84"/>
      <c r="T61" s="83"/>
      <c r="U61" s="83"/>
      <c r="V61" s="83"/>
      <c r="W61" s="83"/>
      <c r="X61" s="85">
        <f t="shared" si="0"/>
        <v>163.78</v>
      </c>
      <c r="Y61" s="75"/>
      <c r="AB61" s="77"/>
    </row>
    <row r="62" spans="1:28" ht="17.25" customHeight="1" x14ac:dyDescent="0.25">
      <c r="A62" s="78" t="s">
        <v>160</v>
      </c>
      <c r="B62" s="79">
        <v>61</v>
      </c>
      <c r="C62" s="79" t="s">
        <v>82</v>
      </c>
      <c r="D62" s="80" t="s">
        <v>83</v>
      </c>
      <c r="E62" s="81" t="s">
        <v>71</v>
      </c>
      <c r="F62" s="82"/>
      <c r="G62" s="83"/>
      <c r="H62" s="84"/>
      <c r="I62" s="84">
        <v>124.8</v>
      </c>
      <c r="J62" s="84"/>
      <c r="K62" s="84"/>
      <c r="L62" s="84"/>
      <c r="M62" s="83"/>
      <c r="N62" s="83"/>
      <c r="O62" s="83"/>
      <c r="P62" s="83"/>
      <c r="Q62" s="83"/>
      <c r="R62" s="83"/>
      <c r="S62" s="84"/>
      <c r="T62" s="83"/>
      <c r="U62" s="83"/>
      <c r="V62" s="83"/>
      <c r="W62" s="83"/>
      <c r="X62" s="85">
        <f t="shared" si="0"/>
        <v>124.8</v>
      </c>
      <c r="Y62" s="75"/>
      <c r="AB62" s="77"/>
    </row>
    <row r="63" spans="1:28" ht="18" customHeight="1" x14ac:dyDescent="0.25">
      <c r="A63" s="78" t="s">
        <v>160</v>
      </c>
      <c r="B63" s="79">
        <v>62</v>
      </c>
      <c r="C63" s="79" t="s">
        <v>69</v>
      </c>
      <c r="D63" s="80" t="s">
        <v>162</v>
      </c>
      <c r="E63" s="81" t="s">
        <v>71</v>
      </c>
      <c r="F63" s="82"/>
      <c r="G63" s="83"/>
      <c r="H63" s="84"/>
      <c r="I63" s="84"/>
      <c r="J63" s="84"/>
      <c r="K63" s="84"/>
      <c r="L63" s="84"/>
      <c r="M63" s="83"/>
      <c r="N63" s="83"/>
      <c r="O63" s="83">
        <v>591.91999999999996</v>
      </c>
      <c r="P63" s="83"/>
      <c r="Q63" s="83"/>
      <c r="R63" s="83"/>
      <c r="S63" s="84"/>
      <c r="T63" s="83"/>
      <c r="U63" s="83"/>
      <c r="V63" s="83"/>
      <c r="W63" s="83"/>
      <c r="X63" s="85">
        <f t="shared" si="0"/>
        <v>591.91999999999996</v>
      </c>
      <c r="Y63" s="75"/>
      <c r="AB63" s="77"/>
    </row>
    <row r="64" spans="1:28" ht="18" customHeight="1" x14ac:dyDescent="0.25">
      <c r="A64" s="78" t="s">
        <v>163</v>
      </c>
      <c r="B64" s="79">
        <v>63</v>
      </c>
      <c r="C64" s="79" t="s">
        <v>108</v>
      </c>
      <c r="D64" s="80" t="s">
        <v>164</v>
      </c>
      <c r="E64" s="81" t="s">
        <v>71</v>
      </c>
      <c r="F64" s="82"/>
      <c r="G64" s="83"/>
      <c r="H64" s="84"/>
      <c r="I64" s="84"/>
      <c r="J64" s="84"/>
      <c r="K64" s="84"/>
      <c r="L64" s="84"/>
      <c r="M64" s="83"/>
      <c r="N64" s="83"/>
      <c r="O64" s="83"/>
      <c r="P64" s="83"/>
      <c r="Q64" s="83"/>
      <c r="R64" s="83"/>
      <c r="S64" s="84">
        <v>26.67</v>
      </c>
      <c r="T64" s="83"/>
      <c r="U64" s="83"/>
      <c r="V64" s="83"/>
      <c r="W64" s="83">
        <v>5.33</v>
      </c>
      <c r="X64" s="85">
        <f t="shared" si="0"/>
        <v>32</v>
      </c>
      <c r="Y64" s="75"/>
      <c r="AB64" s="77"/>
    </row>
    <row r="65" spans="1:28" ht="18" customHeight="1" x14ac:dyDescent="0.25">
      <c r="A65" s="78" t="s">
        <v>163</v>
      </c>
      <c r="B65" s="79">
        <v>64</v>
      </c>
      <c r="C65" s="79" t="s">
        <v>165</v>
      </c>
      <c r="D65" s="80" t="s">
        <v>166</v>
      </c>
      <c r="E65" s="81" t="s">
        <v>71</v>
      </c>
      <c r="F65" s="82">
        <v>210</v>
      </c>
      <c r="G65" s="83"/>
      <c r="H65" s="84"/>
      <c r="I65" s="84"/>
      <c r="J65" s="84"/>
      <c r="K65" s="84"/>
      <c r="L65" s="84"/>
      <c r="M65" s="83"/>
      <c r="N65" s="83"/>
      <c r="O65" s="83"/>
      <c r="P65" s="83"/>
      <c r="Q65" s="83"/>
      <c r="R65" s="83"/>
      <c r="S65" s="84"/>
      <c r="T65" s="83"/>
      <c r="U65" s="83"/>
      <c r="V65" s="83"/>
      <c r="W65" s="83">
        <v>42</v>
      </c>
      <c r="X65" s="85">
        <f t="shared" si="0"/>
        <v>252</v>
      </c>
      <c r="Y65" s="75"/>
      <c r="AB65" s="77"/>
    </row>
    <row r="66" spans="1:28" ht="18" customHeight="1" x14ac:dyDescent="0.25">
      <c r="A66" s="78" t="s">
        <v>167</v>
      </c>
      <c r="B66" s="79">
        <v>65</v>
      </c>
      <c r="C66" s="79" t="s">
        <v>69</v>
      </c>
      <c r="D66" s="80" t="s">
        <v>168</v>
      </c>
      <c r="E66" s="81" t="s">
        <v>71</v>
      </c>
      <c r="F66" s="82"/>
      <c r="G66" s="83"/>
      <c r="H66" s="84"/>
      <c r="I66" s="84"/>
      <c r="J66" s="84"/>
      <c r="K66" s="84"/>
      <c r="L66" s="84"/>
      <c r="M66" s="83"/>
      <c r="N66" s="83"/>
      <c r="O66" s="83"/>
      <c r="P66" s="83"/>
      <c r="Q66" s="83">
        <v>350</v>
      </c>
      <c r="R66" s="83"/>
      <c r="S66" s="84"/>
      <c r="T66" s="83"/>
      <c r="U66" s="83"/>
      <c r="V66" s="83"/>
      <c r="W66" s="83"/>
      <c r="X66" s="85">
        <f t="shared" si="0"/>
        <v>350</v>
      </c>
      <c r="Y66" s="75"/>
      <c r="AB66" s="77"/>
    </row>
    <row r="67" spans="1:28" ht="18" customHeight="1" x14ac:dyDescent="0.25">
      <c r="A67" s="78" t="s">
        <v>167</v>
      </c>
      <c r="B67" s="79">
        <v>66</v>
      </c>
      <c r="C67" s="79" t="s">
        <v>110</v>
      </c>
      <c r="D67" s="80" t="s">
        <v>169</v>
      </c>
      <c r="E67" s="81" t="s">
        <v>71</v>
      </c>
      <c r="F67" s="82"/>
      <c r="G67" s="83"/>
      <c r="H67" s="84"/>
      <c r="I67" s="84"/>
      <c r="J67" s="84"/>
      <c r="K67" s="84"/>
      <c r="L67" s="84"/>
      <c r="M67" s="83"/>
      <c r="N67" s="83"/>
      <c r="O67" s="83"/>
      <c r="P67" s="83">
        <v>290.08</v>
      </c>
      <c r="Q67" s="83"/>
      <c r="R67" s="83"/>
      <c r="S67" s="84"/>
      <c r="T67" s="83"/>
      <c r="U67" s="83"/>
      <c r="V67" s="83"/>
      <c r="W67" s="83"/>
      <c r="X67" s="85">
        <f t="shared" ref="X67:X121" si="1">SUM(F67:W67)</f>
        <v>290.08</v>
      </c>
      <c r="Y67" s="75"/>
      <c r="AB67" s="77"/>
    </row>
    <row r="68" spans="1:28" ht="18" customHeight="1" x14ac:dyDescent="0.25">
      <c r="A68" s="78" t="s">
        <v>170</v>
      </c>
      <c r="B68" s="79">
        <v>67</v>
      </c>
      <c r="C68" s="79" t="s">
        <v>72</v>
      </c>
      <c r="D68" s="80" t="s">
        <v>171</v>
      </c>
      <c r="E68" s="81" t="s">
        <v>71</v>
      </c>
      <c r="F68" s="82">
        <v>15.78</v>
      </c>
      <c r="G68" s="83"/>
      <c r="H68" s="84"/>
      <c r="I68" s="84"/>
      <c r="J68" s="84"/>
      <c r="K68" s="84"/>
      <c r="L68" s="84"/>
      <c r="M68" s="83"/>
      <c r="N68" s="83"/>
      <c r="O68" s="83"/>
      <c r="P68" s="83"/>
      <c r="Q68" s="83"/>
      <c r="R68" s="83"/>
      <c r="S68" s="84"/>
      <c r="T68" s="83"/>
      <c r="U68" s="83"/>
      <c r="V68" s="83"/>
      <c r="W68" s="83">
        <v>3.14</v>
      </c>
      <c r="X68" s="85">
        <f t="shared" si="1"/>
        <v>18.919999999999998</v>
      </c>
      <c r="Y68" s="75"/>
      <c r="AB68" s="77"/>
    </row>
    <row r="69" spans="1:28" ht="18" customHeight="1" x14ac:dyDescent="0.25">
      <c r="A69" s="78" t="s">
        <v>172</v>
      </c>
      <c r="B69" s="79">
        <v>68</v>
      </c>
      <c r="C69" s="79" t="s">
        <v>86</v>
      </c>
      <c r="D69" s="80" t="s">
        <v>87</v>
      </c>
      <c r="E69" s="81" t="s">
        <v>71</v>
      </c>
      <c r="F69" s="82">
        <v>44.88</v>
      </c>
      <c r="G69" s="83">
        <v>528.08000000000004</v>
      </c>
      <c r="H69" s="84"/>
      <c r="I69" s="84"/>
      <c r="J69" s="84"/>
      <c r="K69" s="84"/>
      <c r="L69" s="84"/>
      <c r="M69" s="83"/>
      <c r="N69" s="83"/>
      <c r="O69" s="83"/>
      <c r="P69" s="83"/>
      <c r="Q69" s="83"/>
      <c r="R69" s="83"/>
      <c r="S69" s="84"/>
      <c r="T69" s="83"/>
      <c r="U69" s="83"/>
      <c r="V69" s="83"/>
      <c r="W69" s="83">
        <v>4.09</v>
      </c>
      <c r="X69" s="85">
        <f t="shared" si="1"/>
        <v>577.05000000000007</v>
      </c>
      <c r="Y69" s="75"/>
      <c r="AB69" s="77"/>
    </row>
    <row r="70" spans="1:28" ht="18" customHeight="1" x14ac:dyDescent="0.25">
      <c r="A70" s="78" t="s">
        <v>172</v>
      </c>
      <c r="B70" s="79">
        <v>69</v>
      </c>
      <c r="C70" s="79" t="s">
        <v>82</v>
      </c>
      <c r="D70" s="80" t="s">
        <v>83</v>
      </c>
      <c r="E70" s="81" t="s">
        <v>71</v>
      </c>
      <c r="F70" s="82"/>
      <c r="G70" s="83"/>
      <c r="H70" s="84"/>
      <c r="I70" s="84">
        <v>132</v>
      </c>
      <c r="J70" s="84"/>
      <c r="K70" s="84"/>
      <c r="L70" s="84"/>
      <c r="M70" s="83"/>
      <c r="N70" s="83"/>
      <c r="O70" s="83"/>
      <c r="P70" s="83"/>
      <c r="Q70" s="83"/>
      <c r="R70" s="83"/>
      <c r="S70" s="84"/>
      <c r="T70" s="83"/>
      <c r="U70" s="83"/>
      <c r="V70" s="83"/>
      <c r="W70" s="83"/>
      <c r="X70" s="85">
        <f t="shared" si="1"/>
        <v>132</v>
      </c>
      <c r="Y70" s="75"/>
      <c r="AB70" s="77"/>
    </row>
    <row r="71" spans="1:28" ht="18" customHeight="1" x14ac:dyDescent="0.25">
      <c r="A71" s="78" t="s">
        <v>172</v>
      </c>
      <c r="B71" s="79">
        <v>70</v>
      </c>
      <c r="C71" s="79" t="s">
        <v>173</v>
      </c>
      <c r="D71" s="80" t="s">
        <v>174</v>
      </c>
      <c r="E71" s="81" t="s">
        <v>71</v>
      </c>
      <c r="F71" s="82"/>
      <c r="G71" s="83"/>
      <c r="H71" s="84"/>
      <c r="I71" s="84"/>
      <c r="J71" s="84"/>
      <c r="K71" s="84">
        <v>134.81</v>
      </c>
      <c r="L71" s="84">
        <v>38.42</v>
      </c>
      <c r="M71" s="83"/>
      <c r="N71" s="83"/>
      <c r="O71" s="83"/>
      <c r="P71" s="83"/>
      <c r="Q71" s="83"/>
      <c r="R71" s="83"/>
      <c r="S71" s="84"/>
      <c r="T71" s="83"/>
      <c r="U71" s="83"/>
      <c r="V71" s="83"/>
      <c r="W71" s="83"/>
      <c r="X71" s="85">
        <f t="shared" si="1"/>
        <v>173.23000000000002</v>
      </c>
      <c r="Y71" s="75"/>
      <c r="AB71" s="77"/>
    </row>
    <row r="72" spans="1:28" ht="18" customHeight="1" x14ac:dyDescent="0.25">
      <c r="A72" s="78" t="s">
        <v>172</v>
      </c>
      <c r="B72" s="79">
        <v>71</v>
      </c>
      <c r="C72" s="79" t="s">
        <v>108</v>
      </c>
      <c r="D72" s="80" t="s">
        <v>175</v>
      </c>
      <c r="E72" s="81" t="s">
        <v>71</v>
      </c>
      <c r="F72" s="82"/>
      <c r="G72" s="83"/>
      <c r="H72" s="84"/>
      <c r="I72" s="84"/>
      <c r="J72" s="84"/>
      <c r="K72" s="84"/>
      <c r="L72" s="84"/>
      <c r="M72" s="83"/>
      <c r="N72" s="83"/>
      <c r="O72" s="83"/>
      <c r="P72" s="83"/>
      <c r="Q72" s="83"/>
      <c r="R72" s="83"/>
      <c r="S72" s="84">
        <v>15</v>
      </c>
      <c r="T72" s="83"/>
      <c r="U72" s="83"/>
      <c r="V72" s="83"/>
      <c r="W72" s="83">
        <v>3</v>
      </c>
      <c r="X72" s="85">
        <f t="shared" si="1"/>
        <v>18</v>
      </c>
      <c r="Y72" s="75"/>
      <c r="AB72" s="77"/>
    </row>
    <row r="73" spans="1:28" ht="26.25" x14ac:dyDescent="0.25">
      <c r="A73" s="78" t="s">
        <v>172</v>
      </c>
      <c r="B73" s="79">
        <v>72</v>
      </c>
      <c r="C73" s="79" t="s">
        <v>108</v>
      </c>
      <c r="D73" s="80" t="s">
        <v>176</v>
      </c>
      <c r="E73" s="81" t="s">
        <v>71</v>
      </c>
      <c r="F73" s="82"/>
      <c r="G73" s="83"/>
      <c r="H73" s="84"/>
      <c r="I73" s="84"/>
      <c r="J73" s="84"/>
      <c r="K73" s="84"/>
      <c r="L73" s="84"/>
      <c r="M73" s="83"/>
      <c r="N73" s="83"/>
      <c r="O73" s="83"/>
      <c r="P73" s="83"/>
      <c r="Q73" s="83"/>
      <c r="R73" s="83"/>
      <c r="S73" s="84">
        <v>10</v>
      </c>
      <c r="T73" s="83"/>
      <c r="U73" s="83"/>
      <c r="V73" s="83"/>
      <c r="W73" s="83">
        <v>2</v>
      </c>
      <c r="X73" s="85">
        <f t="shared" si="1"/>
        <v>12</v>
      </c>
      <c r="Y73" s="75"/>
      <c r="AB73" s="77"/>
    </row>
    <row r="74" spans="1:28" ht="18.75" customHeight="1" x14ac:dyDescent="0.25">
      <c r="A74" s="78" t="s">
        <v>172</v>
      </c>
      <c r="B74" s="79">
        <v>73</v>
      </c>
      <c r="C74" s="79" t="s">
        <v>108</v>
      </c>
      <c r="D74" s="80" t="s">
        <v>177</v>
      </c>
      <c r="E74" s="81" t="s">
        <v>71</v>
      </c>
      <c r="F74" s="82"/>
      <c r="G74" s="83"/>
      <c r="H74" s="84"/>
      <c r="I74" s="84"/>
      <c r="J74" s="84"/>
      <c r="K74" s="84"/>
      <c r="L74" s="84"/>
      <c r="M74" s="83"/>
      <c r="N74" s="83"/>
      <c r="O74" s="83"/>
      <c r="P74" s="83"/>
      <c r="Q74" s="83"/>
      <c r="R74" s="83"/>
      <c r="S74" s="84">
        <v>20</v>
      </c>
      <c r="T74" s="83"/>
      <c r="U74" s="83"/>
      <c r="V74" s="83"/>
      <c r="W74" s="83">
        <v>4</v>
      </c>
      <c r="X74" s="85">
        <f t="shared" si="1"/>
        <v>24</v>
      </c>
      <c r="Y74" s="75"/>
      <c r="AB74" s="77"/>
    </row>
    <row r="75" spans="1:28" ht="18.75" customHeight="1" x14ac:dyDescent="0.25">
      <c r="A75" s="78" t="s">
        <v>172</v>
      </c>
      <c r="B75" s="79">
        <v>74</v>
      </c>
      <c r="C75" s="79" t="s">
        <v>69</v>
      </c>
      <c r="D75" s="80" t="s">
        <v>178</v>
      </c>
      <c r="E75" s="81" t="s">
        <v>71</v>
      </c>
      <c r="F75" s="82"/>
      <c r="G75" s="83"/>
      <c r="H75" s="84"/>
      <c r="I75" s="84"/>
      <c r="J75" s="84"/>
      <c r="K75" s="84"/>
      <c r="L75" s="84"/>
      <c r="M75" s="83"/>
      <c r="N75" s="83"/>
      <c r="O75" s="83">
        <v>295.95999999999998</v>
      </c>
      <c r="P75" s="83"/>
      <c r="Q75" s="83"/>
      <c r="R75" s="83"/>
      <c r="S75" s="84"/>
      <c r="T75" s="83"/>
      <c r="U75" s="83"/>
      <c r="V75" s="83"/>
      <c r="W75" s="83"/>
      <c r="X75" s="85">
        <f t="shared" si="1"/>
        <v>295.95999999999998</v>
      </c>
      <c r="Y75" s="75"/>
      <c r="AB75" s="77"/>
    </row>
    <row r="76" spans="1:28" ht="18.75" customHeight="1" x14ac:dyDescent="0.25">
      <c r="A76" s="78" t="s">
        <v>179</v>
      </c>
      <c r="B76" s="79">
        <v>75</v>
      </c>
      <c r="C76" s="79" t="s">
        <v>75</v>
      </c>
      <c r="D76" s="80" t="s">
        <v>180</v>
      </c>
      <c r="E76" s="81" t="s">
        <v>71</v>
      </c>
      <c r="F76" s="82"/>
      <c r="G76" s="83"/>
      <c r="H76" s="84"/>
      <c r="I76" s="84"/>
      <c r="J76" s="84"/>
      <c r="K76" s="84"/>
      <c r="L76" s="84"/>
      <c r="M76" s="83"/>
      <c r="N76" s="83"/>
      <c r="O76" s="83"/>
      <c r="P76" s="83">
        <v>740</v>
      </c>
      <c r="Q76" s="83"/>
      <c r="R76" s="83"/>
      <c r="S76" s="84"/>
      <c r="T76" s="83"/>
      <c r="U76" s="83"/>
      <c r="V76" s="83"/>
      <c r="W76" s="83">
        <v>148</v>
      </c>
      <c r="X76" s="85">
        <f t="shared" si="1"/>
        <v>888</v>
      </c>
      <c r="Y76" s="75"/>
      <c r="AB76" s="77"/>
    </row>
    <row r="77" spans="1:28" ht="18.75" customHeight="1" x14ac:dyDescent="0.25">
      <c r="A77" s="78" t="s">
        <v>179</v>
      </c>
      <c r="B77" s="79">
        <v>76</v>
      </c>
      <c r="C77" s="79" t="s">
        <v>72</v>
      </c>
      <c r="D77" s="80" t="s">
        <v>181</v>
      </c>
      <c r="E77" s="81" t="s">
        <v>71</v>
      </c>
      <c r="F77" s="82">
        <v>15.78</v>
      </c>
      <c r="G77" s="83"/>
      <c r="H77" s="84"/>
      <c r="I77" s="84"/>
      <c r="J77" s="84"/>
      <c r="K77" s="84"/>
      <c r="L77" s="84"/>
      <c r="M77" s="83"/>
      <c r="N77" s="83"/>
      <c r="O77" s="83"/>
      <c r="P77" s="83"/>
      <c r="Q77" s="83"/>
      <c r="R77" s="83"/>
      <c r="S77" s="84"/>
      <c r="T77" s="83"/>
      <c r="U77" s="83"/>
      <c r="V77" s="83"/>
      <c r="W77" s="83">
        <v>3.14</v>
      </c>
      <c r="X77" s="85">
        <f t="shared" si="1"/>
        <v>18.919999999999998</v>
      </c>
      <c r="Y77" s="75"/>
      <c r="AB77" s="77"/>
    </row>
    <row r="78" spans="1:28" ht="18.75" customHeight="1" x14ac:dyDescent="0.25">
      <c r="A78" s="78" t="s">
        <v>179</v>
      </c>
      <c r="B78" s="79">
        <v>77</v>
      </c>
      <c r="C78" s="79" t="s">
        <v>69</v>
      </c>
      <c r="D78" s="80" t="s">
        <v>182</v>
      </c>
      <c r="E78" s="81" t="s">
        <v>71</v>
      </c>
      <c r="F78" s="82"/>
      <c r="G78" s="83"/>
      <c r="H78" s="84"/>
      <c r="I78" s="84"/>
      <c r="J78" s="84"/>
      <c r="K78" s="84"/>
      <c r="L78" s="84"/>
      <c r="M78" s="83">
        <v>130</v>
      </c>
      <c r="N78" s="83"/>
      <c r="O78" s="83">
        <v>148</v>
      </c>
      <c r="P78" s="83"/>
      <c r="Q78" s="83">
        <v>110</v>
      </c>
      <c r="R78" s="83"/>
      <c r="S78" s="84"/>
      <c r="T78" s="83"/>
      <c r="U78" s="83"/>
      <c r="V78" s="83"/>
      <c r="W78" s="83"/>
      <c r="X78" s="85">
        <f t="shared" si="1"/>
        <v>388</v>
      </c>
      <c r="Y78" s="75"/>
      <c r="AB78" s="77"/>
    </row>
    <row r="79" spans="1:28" ht="18.75" customHeight="1" x14ac:dyDescent="0.25">
      <c r="A79" s="78" t="s">
        <v>179</v>
      </c>
      <c r="B79" s="79">
        <v>78</v>
      </c>
      <c r="C79" s="79" t="s">
        <v>108</v>
      </c>
      <c r="D79" s="80" t="s">
        <v>183</v>
      </c>
      <c r="E79" s="81" t="s">
        <v>71</v>
      </c>
      <c r="F79" s="82"/>
      <c r="G79" s="83"/>
      <c r="H79" s="84"/>
      <c r="I79" s="84"/>
      <c r="J79" s="84"/>
      <c r="K79" s="84"/>
      <c r="L79" s="84"/>
      <c r="M79" s="83"/>
      <c r="N79" s="83"/>
      <c r="O79" s="83"/>
      <c r="P79" s="83"/>
      <c r="Q79" s="83"/>
      <c r="R79" s="83"/>
      <c r="S79" s="84">
        <v>23.34</v>
      </c>
      <c r="T79" s="83"/>
      <c r="U79" s="83"/>
      <c r="V79" s="83"/>
      <c r="W79" s="83">
        <v>4.67</v>
      </c>
      <c r="X79" s="85">
        <f t="shared" si="1"/>
        <v>28.009999999999998</v>
      </c>
      <c r="Y79" s="75"/>
      <c r="AB79" s="77"/>
    </row>
    <row r="80" spans="1:28" ht="18.75" customHeight="1" x14ac:dyDescent="0.25">
      <c r="A80" s="78" t="s">
        <v>184</v>
      </c>
      <c r="B80" s="79" t="s">
        <v>185</v>
      </c>
      <c r="C80" s="79" t="s">
        <v>186</v>
      </c>
      <c r="D80" s="80" t="s">
        <v>187</v>
      </c>
      <c r="E80" s="81" t="s">
        <v>71</v>
      </c>
      <c r="F80" s="82">
        <v>35</v>
      </c>
      <c r="G80" s="83"/>
      <c r="H80" s="84"/>
      <c r="I80" s="84"/>
      <c r="J80" s="84"/>
      <c r="K80" s="84"/>
      <c r="L80" s="84"/>
      <c r="M80" s="83"/>
      <c r="N80" s="83"/>
      <c r="O80" s="83"/>
      <c r="P80" s="83"/>
      <c r="Q80" s="83"/>
      <c r="R80" s="83"/>
      <c r="S80" s="84"/>
      <c r="T80" s="83"/>
      <c r="U80" s="83"/>
      <c r="V80" s="83"/>
      <c r="W80" s="83"/>
      <c r="X80" s="85">
        <f t="shared" si="1"/>
        <v>35</v>
      </c>
      <c r="Y80" s="75"/>
      <c r="AB80" s="77"/>
    </row>
    <row r="81" spans="1:28" ht="18.75" customHeight="1" x14ac:dyDescent="0.25">
      <c r="A81" s="78" t="s">
        <v>188</v>
      </c>
      <c r="B81" s="79">
        <v>79</v>
      </c>
      <c r="C81" s="79" t="s">
        <v>86</v>
      </c>
      <c r="D81" s="80" t="s">
        <v>87</v>
      </c>
      <c r="E81" s="81" t="s">
        <v>71</v>
      </c>
      <c r="F81" s="82">
        <v>51.04</v>
      </c>
      <c r="G81" s="83">
        <v>658.64</v>
      </c>
      <c r="H81" s="84"/>
      <c r="I81" s="84"/>
      <c r="J81" s="84"/>
      <c r="K81" s="84"/>
      <c r="L81" s="84"/>
      <c r="M81" s="83"/>
      <c r="N81" s="83"/>
      <c r="O81" s="83"/>
      <c r="P81" s="83"/>
      <c r="Q81" s="83"/>
      <c r="R81" s="83"/>
      <c r="S81" s="84"/>
      <c r="T81" s="83"/>
      <c r="U81" s="83"/>
      <c r="V81" s="83"/>
      <c r="W81" s="83">
        <v>5.64</v>
      </c>
      <c r="X81" s="85">
        <f t="shared" si="1"/>
        <v>715.31999999999994</v>
      </c>
      <c r="Y81" s="75"/>
      <c r="AB81" s="77"/>
    </row>
    <row r="82" spans="1:28" ht="18.75" customHeight="1" x14ac:dyDescent="0.25">
      <c r="A82" s="78" t="s">
        <v>188</v>
      </c>
      <c r="B82" s="79">
        <v>80</v>
      </c>
      <c r="C82" s="79" t="s">
        <v>82</v>
      </c>
      <c r="D82" s="80" t="s">
        <v>189</v>
      </c>
      <c r="E82" s="81" t="s">
        <v>71</v>
      </c>
      <c r="F82" s="82"/>
      <c r="G82" s="83"/>
      <c r="H82" s="84"/>
      <c r="I82" s="84">
        <v>164.8</v>
      </c>
      <c r="J82" s="84">
        <v>15.64</v>
      </c>
      <c r="K82" s="84"/>
      <c r="L82" s="84"/>
      <c r="M82" s="83"/>
      <c r="N82" s="83"/>
      <c r="O82" s="83"/>
      <c r="P82" s="83"/>
      <c r="Q82" s="83"/>
      <c r="R82" s="83"/>
      <c r="S82" s="84"/>
      <c r="T82" s="83"/>
      <c r="U82" s="83"/>
      <c r="V82" s="83"/>
      <c r="W82" s="83"/>
      <c r="X82" s="85">
        <f t="shared" si="1"/>
        <v>180.44</v>
      </c>
      <c r="Y82" s="75"/>
      <c r="AB82" s="77"/>
    </row>
    <row r="83" spans="1:28" ht="18.75" customHeight="1" x14ac:dyDescent="0.25">
      <c r="A83" s="78" t="s">
        <v>188</v>
      </c>
      <c r="B83" s="79">
        <v>81</v>
      </c>
      <c r="C83" s="79" t="s">
        <v>80</v>
      </c>
      <c r="D83" s="80" t="s">
        <v>190</v>
      </c>
      <c r="E83" s="81" t="s">
        <v>71</v>
      </c>
      <c r="F83" s="82"/>
      <c r="G83" s="83"/>
      <c r="H83" s="84"/>
      <c r="I83" s="84"/>
      <c r="J83" s="84"/>
      <c r="K83" s="84">
        <v>47.92</v>
      </c>
      <c r="L83" s="84">
        <v>168.17</v>
      </c>
      <c r="M83" s="83"/>
      <c r="N83" s="83"/>
      <c r="O83" s="83"/>
      <c r="P83" s="83"/>
      <c r="Q83" s="83"/>
      <c r="R83" s="83"/>
      <c r="S83" s="84"/>
      <c r="T83" s="83"/>
      <c r="U83" s="83"/>
      <c r="V83" s="83"/>
      <c r="W83" s="83"/>
      <c r="X83" s="85">
        <f t="shared" si="1"/>
        <v>216.08999999999997</v>
      </c>
      <c r="Y83" s="75"/>
      <c r="AB83" s="77"/>
    </row>
    <row r="84" spans="1:28" ht="18.75" customHeight="1" x14ac:dyDescent="0.25">
      <c r="A84" s="78" t="s">
        <v>188</v>
      </c>
      <c r="B84" s="79">
        <v>82</v>
      </c>
      <c r="C84" s="79" t="s">
        <v>69</v>
      </c>
      <c r="D84" s="80" t="s">
        <v>191</v>
      </c>
      <c r="E84" s="81" t="s">
        <v>71</v>
      </c>
      <c r="F84" s="82"/>
      <c r="G84" s="83"/>
      <c r="H84" s="84"/>
      <c r="I84" s="84"/>
      <c r="J84" s="84"/>
      <c r="K84" s="84"/>
      <c r="L84" s="84"/>
      <c r="M84" s="83"/>
      <c r="N84" s="83"/>
      <c r="O84" s="83">
        <v>295.95999999999998</v>
      </c>
      <c r="P84" s="83"/>
      <c r="Q84" s="83"/>
      <c r="R84" s="83"/>
      <c r="S84" s="84"/>
      <c r="T84" s="83"/>
      <c r="U84" s="83"/>
      <c r="V84" s="83"/>
      <c r="W84" s="83"/>
      <c r="X84" s="85">
        <f t="shared" si="1"/>
        <v>295.95999999999998</v>
      </c>
      <c r="Y84" s="75"/>
      <c r="AB84" s="77"/>
    </row>
    <row r="85" spans="1:28" ht="18.75" customHeight="1" x14ac:dyDescent="0.25">
      <c r="A85" s="78" t="s">
        <v>192</v>
      </c>
      <c r="B85" s="79">
        <v>83</v>
      </c>
      <c r="C85" s="79" t="s">
        <v>92</v>
      </c>
      <c r="D85" s="80" t="s">
        <v>193</v>
      </c>
      <c r="E85" s="81" t="s">
        <v>71</v>
      </c>
      <c r="F85" s="82">
        <v>6.67</v>
      </c>
      <c r="G85" s="83"/>
      <c r="H85" s="84"/>
      <c r="I85" s="84"/>
      <c r="J85" s="84"/>
      <c r="K85" s="84"/>
      <c r="L85" s="84"/>
      <c r="M85" s="83"/>
      <c r="N85" s="83"/>
      <c r="O85" s="83"/>
      <c r="P85" s="83"/>
      <c r="Q85" s="83"/>
      <c r="R85" s="83"/>
      <c r="S85" s="84"/>
      <c r="T85" s="83"/>
      <c r="U85" s="83"/>
      <c r="V85" s="83"/>
      <c r="W85" s="83">
        <v>1.33</v>
      </c>
      <c r="X85" s="85">
        <f t="shared" si="1"/>
        <v>8</v>
      </c>
      <c r="Y85" s="75"/>
      <c r="Z85" s="75"/>
      <c r="AB85" s="77"/>
    </row>
    <row r="86" spans="1:28" ht="18.75" customHeight="1" x14ac:dyDescent="0.25">
      <c r="A86" s="78" t="s">
        <v>192</v>
      </c>
      <c r="B86" s="79">
        <v>84</v>
      </c>
      <c r="C86" s="79" t="s">
        <v>72</v>
      </c>
      <c r="D86" s="80" t="s">
        <v>194</v>
      </c>
      <c r="E86" s="81" t="s">
        <v>71</v>
      </c>
      <c r="F86" s="82">
        <v>15.78</v>
      </c>
      <c r="G86" s="83"/>
      <c r="H86" s="84"/>
      <c r="I86" s="84"/>
      <c r="J86" s="84"/>
      <c r="K86" s="84"/>
      <c r="L86" s="84"/>
      <c r="M86" s="83"/>
      <c r="N86" s="83"/>
      <c r="O86" s="83"/>
      <c r="P86" s="83"/>
      <c r="Q86" s="83"/>
      <c r="R86" s="83"/>
      <c r="S86" s="84"/>
      <c r="T86" s="83"/>
      <c r="U86" s="83"/>
      <c r="V86" s="83"/>
      <c r="W86" s="83">
        <v>3.14</v>
      </c>
      <c r="X86" s="85">
        <f t="shared" si="1"/>
        <v>18.919999999999998</v>
      </c>
      <c r="Y86" s="75"/>
      <c r="AB86" s="77"/>
    </row>
    <row r="87" spans="1:28" ht="18.75" customHeight="1" x14ac:dyDescent="0.25">
      <c r="A87" s="78" t="s">
        <v>192</v>
      </c>
      <c r="B87" s="79">
        <v>85</v>
      </c>
      <c r="C87" s="79" t="s">
        <v>195</v>
      </c>
      <c r="D87" s="80" t="s">
        <v>196</v>
      </c>
      <c r="E87" s="81" t="s">
        <v>71</v>
      </c>
      <c r="F87" s="82"/>
      <c r="G87" s="83"/>
      <c r="H87" s="84"/>
      <c r="I87" s="84"/>
      <c r="J87" s="84"/>
      <c r="K87" s="84"/>
      <c r="L87" s="84"/>
      <c r="M87" s="83"/>
      <c r="N87" s="83"/>
      <c r="O87" s="83"/>
      <c r="P87" s="83"/>
      <c r="Q87" s="83"/>
      <c r="R87" s="83"/>
      <c r="S87" s="84"/>
      <c r="T87" s="83">
        <v>75</v>
      </c>
      <c r="U87" s="83"/>
      <c r="V87" s="83"/>
      <c r="W87" s="83"/>
      <c r="X87" s="85">
        <f t="shared" si="1"/>
        <v>75</v>
      </c>
      <c r="Y87" s="75"/>
      <c r="AB87" s="77"/>
    </row>
    <row r="88" spans="1:28" ht="18.75" customHeight="1" x14ac:dyDescent="0.25">
      <c r="A88" s="78" t="s">
        <v>192</v>
      </c>
      <c r="B88" s="79">
        <v>86</v>
      </c>
      <c r="C88" s="79" t="s">
        <v>108</v>
      </c>
      <c r="D88" s="80" t="s">
        <v>197</v>
      </c>
      <c r="E88" s="81" t="s">
        <v>71</v>
      </c>
      <c r="F88" s="82"/>
      <c r="G88" s="83"/>
      <c r="H88" s="84"/>
      <c r="I88" s="84"/>
      <c r="J88" s="84"/>
      <c r="K88" s="84"/>
      <c r="L88" s="84"/>
      <c r="M88" s="83"/>
      <c r="N88" s="83"/>
      <c r="O88" s="83"/>
      <c r="P88" s="83"/>
      <c r="Q88" s="83"/>
      <c r="R88" s="83"/>
      <c r="S88" s="84">
        <v>6.95</v>
      </c>
      <c r="T88" s="83"/>
      <c r="U88" s="83"/>
      <c r="V88" s="83"/>
      <c r="W88" s="83">
        <v>1.39</v>
      </c>
      <c r="X88" s="85">
        <f t="shared" si="1"/>
        <v>8.34</v>
      </c>
      <c r="Y88" s="75"/>
      <c r="AB88" s="77"/>
    </row>
    <row r="89" spans="1:28" ht="18.75" customHeight="1" x14ac:dyDescent="0.25">
      <c r="A89" s="78" t="s">
        <v>198</v>
      </c>
      <c r="B89" s="79">
        <v>87</v>
      </c>
      <c r="C89" s="79" t="s">
        <v>86</v>
      </c>
      <c r="D89" s="80" t="s">
        <v>87</v>
      </c>
      <c r="E89" s="81" t="s">
        <v>71</v>
      </c>
      <c r="F89" s="82">
        <v>39.729999999999997</v>
      </c>
      <c r="G89" s="83">
        <v>574.78</v>
      </c>
      <c r="H89" s="84"/>
      <c r="I89" s="84"/>
      <c r="J89" s="84"/>
      <c r="K89" s="84"/>
      <c r="L89" s="84"/>
      <c r="M89" s="83"/>
      <c r="N89" s="83"/>
      <c r="O89" s="83"/>
      <c r="P89" s="83"/>
      <c r="Q89" s="83"/>
      <c r="R89" s="83"/>
      <c r="S89" s="84"/>
      <c r="T89" s="83"/>
      <c r="U89" s="83"/>
      <c r="V89" s="83"/>
      <c r="W89" s="83">
        <v>2.31</v>
      </c>
      <c r="X89" s="85">
        <f t="shared" si="1"/>
        <v>616.81999999999994</v>
      </c>
      <c r="Y89" s="75"/>
      <c r="AB89" s="77"/>
    </row>
    <row r="90" spans="1:28" ht="18.75" customHeight="1" x14ac:dyDescent="0.25">
      <c r="A90" s="78" t="s">
        <v>198</v>
      </c>
      <c r="B90" s="79">
        <v>88</v>
      </c>
      <c r="C90" s="79" t="s">
        <v>82</v>
      </c>
      <c r="D90" s="80" t="s">
        <v>189</v>
      </c>
      <c r="E90" s="81" t="s">
        <v>71</v>
      </c>
      <c r="F90" s="82"/>
      <c r="G90" s="83"/>
      <c r="H90" s="84"/>
      <c r="I90" s="84">
        <v>143.6</v>
      </c>
      <c r="J90" s="84">
        <v>0.3</v>
      </c>
      <c r="K90" s="84"/>
      <c r="L90" s="84"/>
      <c r="M90" s="83"/>
      <c r="N90" s="83"/>
      <c r="O90" s="83"/>
      <c r="P90" s="83"/>
      <c r="Q90" s="83"/>
      <c r="R90" s="83"/>
      <c r="S90" s="84"/>
      <c r="T90" s="83"/>
      <c r="U90" s="83"/>
      <c r="V90" s="83"/>
      <c r="W90" s="83"/>
      <c r="X90" s="85">
        <f t="shared" si="1"/>
        <v>143.9</v>
      </c>
      <c r="Y90" s="75"/>
      <c r="AB90" s="77"/>
    </row>
    <row r="91" spans="1:28" ht="18.75" customHeight="1" x14ac:dyDescent="0.25">
      <c r="A91" s="78" t="s">
        <v>198</v>
      </c>
      <c r="B91" s="79">
        <v>89</v>
      </c>
      <c r="C91" s="79" t="s">
        <v>80</v>
      </c>
      <c r="D91" s="80" t="s">
        <v>199</v>
      </c>
      <c r="E91" s="81" t="s">
        <v>71</v>
      </c>
      <c r="F91" s="82"/>
      <c r="G91" s="83"/>
      <c r="H91" s="84"/>
      <c r="I91" s="84"/>
      <c r="J91" s="84"/>
      <c r="K91" s="84">
        <v>41.81</v>
      </c>
      <c r="L91" s="84">
        <v>146.72</v>
      </c>
      <c r="M91" s="83"/>
      <c r="N91" s="83"/>
      <c r="O91" s="83"/>
      <c r="P91" s="83"/>
      <c r="Q91" s="83"/>
      <c r="R91" s="83"/>
      <c r="S91" s="84"/>
      <c r="T91" s="83"/>
      <c r="U91" s="83"/>
      <c r="V91" s="83"/>
      <c r="W91" s="83"/>
      <c r="X91" s="85">
        <f t="shared" si="1"/>
        <v>188.53</v>
      </c>
      <c r="Y91" s="75"/>
      <c r="AB91" s="77"/>
    </row>
    <row r="92" spans="1:28" ht="20.25" customHeight="1" x14ac:dyDescent="0.25">
      <c r="A92" s="78" t="s">
        <v>198</v>
      </c>
      <c r="B92" s="79">
        <v>90</v>
      </c>
      <c r="C92" s="79" t="s">
        <v>69</v>
      </c>
      <c r="D92" s="80" t="s">
        <v>200</v>
      </c>
      <c r="E92" s="81" t="s">
        <v>71</v>
      </c>
      <c r="F92" s="82"/>
      <c r="G92" s="83"/>
      <c r="H92" s="84"/>
      <c r="I92" s="84"/>
      <c r="J92" s="84"/>
      <c r="K92" s="84"/>
      <c r="L92" s="84"/>
      <c r="M92" s="83"/>
      <c r="N92" s="83"/>
      <c r="O92" s="83">
        <v>295.95999999999998</v>
      </c>
      <c r="P92" s="83"/>
      <c r="Q92" s="83"/>
      <c r="R92" s="83"/>
      <c r="S92" s="84"/>
      <c r="T92" s="83"/>
      <c r="U92" s="83"/>
      <c r="V92" s="83"/>
      <c r="W92" s="83"/>
      <c r="X92" s="85">
        <f t="shared" si="1"/>
        <v>295.95999999999998</v>
      </c>
      <c r="Y92" s="75"/>
      <c r="AB92" s="77"/>
    </row>
    <row r="93" spans="1:28" ht="20.25" customHeight="1" x14ac:dyDescent="0.25">
      <c r="A93" s="69" t="s">
        <v>201</v>
      </c>
      <c r="B93" s="70">
        <v>91</v>
      </c>
      <c r="C93" s="70" t="s">
        <v>102</v>
      </c>
      <c r="D93" s="71" t="s">
        <v>202</v>
      </c>
      <c r="E93" s="57" t="s">
        <v>71</v>
      </c>
      <c r="F93" s="72">
        <v>10</v>
      </c>
      <c r="G93" s="73"/>
      <c r="H93" s="74"/>
      <c r="I93" s="74"/>
      <c r="J93" s="74"/>
      <c r="K93" s="74"/>
      <c r="L93" s="74"/>
      <c r="M93" s="73"/>
      <c r="N93" s="73"/>
      <c r="O93" s="73"/>
      <c r="P93" s="73"/>
      <c r="Q93" s="73"/>
      <c r="R93" s="73"/>
      <c r="S93" s="74"/>
      <c r="T93" s="73"/>
      <c r="U93" s="73"/>
      <c r="V93" s="73"/>
      <c r="W93" s="73">
        <v>2</v>
      </c>
      <c r="X93" s="61">
        <f t="shared" si="1"/>
        <v>12</v>
      </c>
      <c r="Y93" s="75"/>
      <c r="AB93" s="77"/>
    </row>
    <row r="94" spans="1:28" ht="20.25" customHeight="1" x14ac:dyDescent="0.25">
      <c r="A94" s="69" t="s">
        <v>203</v>
      </c>
      <c r="B94" s="70">
        <v>92</v>
      </c>
      <c r="C94" s="70" t="s">
        <v>204</v>
      </c>
      <c r="D94" s="71" t="s">
        <v>205</v>
      </c>
      <c r="E94" s="57" t="s">
        <v>71</v>
      </c>
      <c r="F94" s="72"/>
      <c r="G94" s="73"/>
      <c r="H94" s="74"/>
      <c r="I94" s="74"/>
      <c r="J94" s="74"/>
      <c r="K94" s="74"/>
      <c r="L94" s="74"/>
      <c r="M94" s="73"/>
      <c r="N94" s="73"/>
      <c r="O94" s="73"/>
      <c r="P94" s="73"/>
      <c r="Q94" s="73"/>
      <c r="R94" s="73"/>
      <c r="S94" s="74"/>
      <c r="T94" s="73">
        <v>200</v>
      </c>
      <c r="U94" s="73"/>
      <c r="V94" s="73"/>
      <c r="W94" s="73"/>
      <c r="X94" s="61">
        <f t="shared" si="1"/>
        <v>200</v>
      </c>
      <c r="Y94" s="75"/>
      <c r="Z94" s="75"/>
      <c r="AB94" s="77"/>
    </row>
    <row r="95" spans="1:28" ht="20.25" customHeight="1" x14ac:dyDescent="0.25">
      <c r="A95" s="69" t="s">
        <v>206</v>
      </c>
      <c r="B95" s="70">
        <v>93</v>
      </c>
      <c r="C95" s="70" t="s">
        <v>92</v>
      </c>
      <c r="D95" s="71" t="s">
        <v>207</v>
      </c>
      <c r="E95" s="57" t="s">
        <v>71</v>
      </c>
      <c r="F95" s="72">
        <v>240</v>
      </c>
      <c r="G95" s="73"/>
      <c r="H95" s="74"/>
      <c r="I95" s="74"/>
      <c r="J95" s="74"/>
      <c r="K95" s="74"/>
      <c r="L95" s="74"/>
      <c r="M95" s="73"/>
      <c r="N95" s="73"/>
      <c r="O95" s="73"/>
      <c r="P95" s="73"/>
      <c r="Q95" s="73"/>
      <c r="R95" s="73"/>
      <c r="S95" s="74"/>
      <c r="T95" s="73"/>
      <c r="U95" s="73"/>
      <c r="V95" s="73"/>
      <c r="W95" s="73">
        <v>48</v>
      </c>
      <c r="X95" s="61">
        <f t="shared" si="1"/>
        <v>288</v>
      </c>
      <c r="Y95" s="75"/>
      <c r="AB95" s="77"/>
    </row>
    <row r="96" spans="1:28" ht="26.25" x14ac:dyDescent="0.25">
      <c r="A96" s="69" t="s">
        <v>206</v>
      </c>
      <c r="B96" s="70">
        <v>94</v>
      </c>
      <c r="C96" s="70" t="s">
        <v>92</v>
      </c>
      <c r="D96" s="71" t="s">
        <v>208</v>
      </c>
      <c r="E96" s="57" t="s">
        <v>71</v>
      </c>
      <c r="F96" s="72">
        <v>65</v>
      </c>
      <c r="G96" s="73"/>
      <c r="H96" s="74"/>
      <c r="I96" s="74"/>
      <c r="J96" s="74"/>
      <c r="K96" s="74"/>
      <c r="L96" s="74"/>
      <c r="M96" s="73"/>
      <c r="N96" s="73"/>
      <c r="O96" s="73"/>
      <c r="P96" s="73"/>
      <c r="Q96" s="73"/>
      <c r="R96" s="73"/>
      <c r="S96" s="74"/>
      <c r="T96" s="73"/>
      <c r="U96" s="73"/>
      <c r="V96" s="73"/>
      <c r="W96" s="73">
        <v>13</v>
      </c>
      <c r="X96" s="61">
        <f t="shared" si="1"/>
        <v>78</v>
      </c>
      <c r="Y96" s="75"/>
      <c r="AB96" s="77"/>
    </row>
    <row r="97" spans="1:28" ht="20.25" customHeight="1" x14ac:dyDescent="0.25">
      <c r="A97" s="69" t="s">
        <v>209</v>
      </c>
      <c r="B97" s="70">
        <v>95</v>
      </c>
      <c r="C97" s="70" t="s">
        <v>86</v>
      </c>
      <c r="D97" s="71" t="s">
        <v>87</v>
      </c>
      <c r="E97" s="57" t="s">
        <v>71</v>
      </c>
      <c r="F97" s="72">
        <v>41.81</v>
      </c>
      <c r="G97" s="73">
        <v>515.26</v>
      </c>
      <c r="H97" s="74"/>
      <c r="I97" s="74"/>
      <c r="J97" s="74"/>
      <c r="K97" s="74"/>
      <c r="L97" s="74"/>
      <c r="M97" s="73"/>
      <c r="N97" s="73"/>
      <c r="O97" s="73"/>
      <c r="P97" s="73"/>
      <c r="Q97" s="73"/>
      <c r="R97" s="73"/>
      <c r="S97" s="74"/>
      <c r="T97" s="73"/>
      <c r="U97" s="73"/>
      <c r="V97" s="73"/>
      <c r="W97" s="73">
        <v>4.9800000000000004</v>
      </c>
      <c r="X97" s="61">
        <f t="shared" si="1"/>
        <v>562.04999999999995</v>
      </c>
      <c r="Y97" s="75"/>
      <c r="AB97" s="77"/>
    </row>
    <row r="98" spans="1:28" ht="18.75" customHeight="1" x14ac:dyDescent="0.25">
      <c r="A98" s="69" t="s">
        <v>209</v>
      </c>
      <c r="B98" s="70">
        <v>96</v>
      </c>
      <c r="C98" s="70" t="s">
        <v>82</v>
      </c>
      <c r="D98" s="71" t="s">
        <v>83</v>
      </c>
      <c r="E98" s="57" t="s">
        <v>71</v>
      </c>
      <c r="F98" s="72"/>
      <c r="G98" s="73"/>
      <c r="H98" s="74"/>
      <c r="I98" s="74">
        <v>128.80000000000001</v>
      </c>
      <c r="J98" s="74"/>
      <c r="K98" s="74"/>
      <c r="L98" s="74"/>
      <c r="M98" s="73"/>
      <c r="N98" s="73"/>
      <c r="O98" s="73"/>
      <c r="P98" s="73"/>
      <c r="Q98" s="73"/>
      <c r="R98" s="73"/>
      <c r="S98" s="74"/>
      <c r="T98" s="73"/>
      <c r="U98" s="73"/>
      <c r="V98" s="73"/>
      <c r="W98" s="73"/>
      <c r="X98" s="61">
        <f t="shared" si="1"/>
        <v>128.80000000000001</v>
      </c>
      <c r="Y98" s="75"/>
      <c r="AB98" s="77"/>
    </row>
    <row r="99" spans="1:28" ht="19.5" customHeight="1" x14ac:dyDescent="0.25">
      <c r="A99" s="69" t="s">
        <v>209</v>
      </c>
      <c r="B99" s="70">
        <v>97</v>
      </c>
      <c r="C99" s="70" t="s">
        <v>80</v>
      </c>
      <c r="D99" s="71" t="s">
        <v>210</v>
      </c>
      <c r="E99" s="57" t="s">
        <v>71</v>
      </c>
      <c r="F99" s="72"/>
      <c r="G99" s="73"/>
      <c r="H99" s="74"/>
      <c r="I99" s="74"/>
      <c r="J99" s="74"/>
      <c r="K99" s="74">
        <v>37.49</v>
      </c>
      <c r="L99" s="74">
        <v>131.54</v>
      </c>
      <c r="M99" s="73"/>
      <c r="N99" s="73"/>
      <c r="O99" s="73"/>
      <c r="P99" s="73"/>
      <c r="Q99" s="73"/>
      <c r="R99" s="73"/>
      <c r="S99" s="74"/>
      <c r="T99" s="73"/>
      <c r="U99" s="73"/>
      <c r="V99" s="73"/>
      <c r="W99" s="73"/>
      <c r="X99" s="61">
        <f t="shared" si="1"/>
        <v>169.03</v>
      </c>
      <c r="Y99" s="75"/>
      <c r="AB99" s="77"/>
    </row>
    <row r="100" spans="1:28" ht="26.25" x14ac:dyDescent="0.25">
      <c r="A100" s="69" t="s">
        <v>209</v>
      </c>
      <c r="B100" s="70">
        <v>98</v>
      </c>
      <c r="C100" s="70" t="s">
        <v>69</v>
      </c>
      <c r="D100" s="71" t="s">
        <v>211</v>
      </c>
      <c r="E100" s="57" t="s">
        <v>71</v>
      </c>
      <c r="F100" s="72"/>
      <c r="G100" s="73"/>
      <c r="H100" s="74"/>
      <c r="I100" s="74"/>
      <c r="J100" s="74"/>
      <c r="K100" s="74"/>
      <c r="L100" s="74"/>
      <c r="M100" s="73">
        <v>215</v>
      </c>
      <c r="N100" s="73"/>
      <c r="O100" s="73"/>
      <c r="P100" s="73"/>
      <c r="Q100" s="73">
        <v>60</v>
      </c>
      <c r="R100" s="73"/>
      <c r="S100" s="74"/>
      <c r="T100" s="73"/>
      <c r="U100" s="73"/>
      <c r="V100" s="73"/>
      <c r="W100" s="73"/>
      <c r="X100" s="61">
        <f t="shared" si="1"/>
        <v>275</v>
      </c>
      <c r="Y100" s="75"/>
      <c r="AB100" s="77"/>
    </row>
    <row r="101" spans="1:28" ht="21" customHeight="1" x14ac:dyDescent="0.25">
      <c r="A101" s="69" t="s">
        <v>209</v>
      </c>
      <c r="B101" s="70">
        <v>99</v>
      </c>
      <c r="C101" s="70" t="s">
        <v>69</v>
      </c>
      <c r="D101" s="71" t="s">
        <v>212</v>
      </c>
      <c r="E101" s="57" t="s">
        <v>71</v>
      </c>
      <c r="F101" s="72"/>
      <c r="G101" s="73"/>
      <c r="H101" s="74"/>
      <c r="I101" s="74"/>
      <c r="J101" s="74"/>
      <c r="K101" s="74"/>
      <c r="L101" s="74"/>
      <c r="M101" s="73">
        <v>140</v>
      </c>
      <c r="N101" s="73"/>
      <c r="O101" s="73"/>
      <c r="P101" s="73"/>
      <c r="Q101" s="73"/>
      <c r="R101" s="73"/>
      <c r="S101" s="74"/>
      <c r="T101" s="73"/>
      <c r="U101" s="73"/>
      <c r="V101" s="73"/>
      <c r="W101" s="73"/>
      <c r="X101" s="61">
        <f t="shared" si="1"/>
        <v>140</v>
      </c>
      <c r="Y101" s="75"/>
      <c r="AB101" s="77"/>
    </row>
    <row r="102" spans="1:28" ht="21" customHeight="1" x14ac:dyDescent="0.25">
      <c r="A102" s="69" t="s">
        <v>209</v>
      </c>
      <c r="B102" s="70">
        <v>100</v>
      </c>
      <c r="C102" s="70" t="s">
        <v>72</v>
      </c>
      <c r="D102" s="71" t="s">
        <v>213</v>
      </c>
      <c r="E102" s="57" t="s">
        <v>71</v>
      </c>
      <c r="F102" s="72">
        <v>15.78</v>
      </c>
      <c r="G102" s="73"/>
      <c r="H102" s="74"/>
      <c r="I102" s="74"/>
      <c r="J102" s="74"/>
      <c r="K102" s="74"/>
      <c r="L102" s="74"/>
      <c r="M102" s="73"/>
      <c r="N102" s="73"/>
      <c r="O102" s="73"/>
      <c r="P102" s="73"/>
      <c r="Q102" s="73"/>
      <c r="R102" s="73"/>
      <c r="S102" s="74"/>
      <c r="T102" s="73"/>
      <c r="U102" s="73"/>
      <c r="V102" s="73"/>
      <c r="W102" s="73">
        <v>3.14</v>
      </c>
      <c r="X102" s="61">
        <f t="shared" si="1"/>
        <v>18.919999999999998</v>
      </c>
      <c r="Y102" s="75"/>
      <c r="AB102" s="77"/>
    </row>
    <row r="103" spans="1:28" ht="21" customHeight="1" x14ac:dyDescent="0.25">
      <c r="A103" s="69" t="s">
        <v>209</v>
      </c>
      <c r="B103" s="70">
        <v>101</v>
      </c>
      <c r="C103" s="70" t="s">
        <v>141</v>
      </c>
      <c r="D103" s="71" t="s">
        <v>214</v>
      </c>
      <c r="E103" s="57" t="s">
        <v>71</v>
      </c>
      <c r="F103" s="72"/>
      <c r="G103" s="73"/>
      <c r="H103" s="74"/>
      <c r="I103" s="74"/>
      <c r="J103" s="74"/>
      <c r="K103" s="74"/>
      <c r="L103" s="74"/>
      <c r="M103" s="73"/>
      <c r="N103" s="73">
        <v>500</v>
      </c>
      <c r="O103" s="73"/>
      <c r="P103" s="73"/>
      <c r="Q103" s="73"/>
      <c r="R103" s="73"/>
      <c r="S103" s="74"/>
      <c r="T103" s="73"/>
      <c r="U103" s="73"/>
      <c r="V103" s="73"/>
      <c r="W103" s="73">
        <v>100</v>
      </c>
      <c r="X103" s="61">
        <f t="shared" si="1"/>
        <v>600</v>
      </c>
      <c r="Y103" s="75"/>
      <c r="AB103" s="77"/>
    </row>
    <row r="104" spans="1:28" ht="21" customHeight="1" x14ac:dyDescent="0.25">
      <c r="A104" s="69" t="s">
        <v>209</v>
      </c>
      <c r="B104" s="70">
        <v>102</v>
      </c>
      <c r="C104" s="70" t="s">
        <v>69</v>
      </c>
      <c r="D104" s="71" t="s">
        <v>215</v>
      </c>
      <c r="E104" s="57" t="s">
        <v>71</v>
      </c>
      <c r="F104" s="72"/>
      <c r="G104" s="73"/>
      <c r="H104" s="74"/>
      <c r="I104" s="74"/>
      <c r="J104" s="74"/>
      <c r="K104" s="74"/>
      <c r="L104" s="74"/>
      <c r="M104" s="73"/>
      <c r="N104" s="73"/>
      <c r="O104" s="73">
        <v>295.95999999999998</v>
      </c>
      <c r="P104" s="73"/>
      <c r="Q104" s="73"/>
      <c r="R104" s="73"/>
      <c r="S104" s="74"/>
      <c r="T104" s="73"/>
      <c r="U104" s="73"/>
      <c r="V104" s="73"/>
      <c r="W104" s="73"/>
      <c r="X104" s="61">
        <f t="shared" si="1"/>
        <v>295.95999999999998</v>
      </c>
      <c r="Y104" s="75"/>
      <c r="AB104" s="77"/>
    </row>
    <row r="105" spans="1:28" ht="21" customHeight="1" x14ac:dyDescent="0.25">
      <c r="A105" s="78" t="s">
        <v>216</v>
      </c>
      <c r="B105" s="79">
        <v>103</v>
      </c>
      <c r="C105" s="79" t="s">
        <v>217</v>
      </c>
      <c r="D105" s="80" t="s">
        <v>218</v>
      </c>
      <c r="E105" s="81" t="s">
        <v>71</v>
      </c>
      <c r="F105" s="82"/>
      <c r="G105" s="83"/>
      <c r="H105" s="84"/>
      <c r="I105" s="84"/>
      <c r="J105" s="84"/>
      <c r="K105" s="84"/>
      <c r="L105" s="84"/>
      <c r="M105" s="83"/>
      <c r="N105" s="83">
        <v>779.17</v>
      </c>
      <c r="O105" s="83"/>
      <c r="P105" s="83"/>
      <c r="Q105" s="83"/>
      <c r="R105" s="83"/>
      <c r="S105" s="84"/>
      <c r="T105" s="83"/>
      <c r="U105" s="83"/>
      <c r="V105" s="83"/>
      <c r="W105" s="83">
        <v>155.83000000000001</v>
      </c>
      <c r="X105" s="85">
        <f t="shared" si="1"/>
        <v>935</v>
      </c>
      <c r="Y105" s="75"/>
      <c r="AB105" s="77"/>
    </row>
    <row r="106" spans="1:28" ht="21" customHeight="1" x14ac:dyDescent="0.25">
      <c r="A106" s="78" t="s">
        <v>219</v>
      </c>
      <c r="B106" s="79">
        <v>104</v>
      </c>
      <c r="C106" s="79" t="s">
        <v>220</v>
      </c>
      <c r="D106" s="80" t="s">
        <v>221</v>
      </c>
      <c r="E106" s="81" t="s">
        <v>71</v>
      </c>
      <c r="F106" s="82"/>
      <c r="G106" s="83"/>
      <c r="H106" s="84"/>
      <c r="I106" s="84"/>
      <c r="J106" s="84"/>
      <c r="K106" s="84"/>
      <c r="L106" s="84"/>
      <c r="M106" s="83"/>
      <c r="N106" s="83"/>
      <c r="O106" s="83"/>
      <c r="P106" s="83"/>
      <c r="Q106" s="83">
        <v>483.91</v>
      </c>
      <c r="R106" s="83"/>
      <c r="S106" s="84"/>
      <c r="T106" s="83"/>
      <c r="U106" s="83"/>
      <c r="V106" s="83"/>
      <c r="W106" s="83"/>
      <c r="X106" s="85">
        <f t="shared" si="1"/>
        <v>483.91</v>
      </c>
      <c r="Y106" s="75"/>
      <c r="AB106" s="77"/>
    </row>
    <row r="107" spans="1:28" ht="21" customHeight="1" x14ac:dyDescent="0.25">
      <c r="A107" s="78" t="s">
        <v>222</v>
      </c>
      <c r="B107" s="79">
        <v>105</v>
      </c>
      <c r="C107" s="79" t="s">
        <v>72</v>
      </c>
      <c r="D107" s="80" t="s">
        <v>223</v>
      </c>
      <c r="E107" s="81" t="s">
        <v>71</v>
      </c>
      <c r="F107" s="82">
        <v>15.78</v>
      </c>
      <c r="G107" s="83"/>
      <c r="H107" s="84"/>
      <c r="I107" s="84"/>
      <c r="J107" s="84"/>
      <c r="K107" s="84"/>
      <c r="L107" s="84"/>
      <c r="M107" s="83"/>
      <c r="N107" s="83"/>
      <c r="O107" s="83"/>
      <c r="P107" s="83"/>
      <c r="Q107" s="83"/>
      <c r="R107" s="83"/>
      <c r="S107" s="84"/>
      <c r="T107" s="83"/>
      <c r="U107" s="83"/>
      <c r="V107" s="83"/>
      <c r="W107" s="83">
        <v>3.14</v>
      </c>
      <c r="X107" s="85">
        <f t="shared" si="1"/>
        <v>18.919999999999998</v>
      </c>
      <c r="Y107" s="75"/>
      <c r="AB107" s="77"/>
    </row>
    <row r="108" spans="1:28" ht="21" customHeight="1" x14ac:dyDescent="0.25">
      <c r="A108" s="78" t="s">
        <v>224</v>
      </c>
      <c r="B108" s="79">
        <v>106</v>
      </c>
      <c r="C108" s="79" t="s">
        <v>108</v>
      </c>
      <c r="D108" s="80" t="s">
        <v>225</v>
      </c>
      <c r="E108" s="81" t="s">
        <v>71</v>
      </c>
      <c r="F108" s="82"/>
      <c r="G108" s="83"/>
      <c r="H108" s="84"/>
      <c r="I108" s="84"/>
      <c r="J108" s="84"/>
      <c r="K108" s="84"/>
      <c r="L108" s="84"/>
      <c r="M108" s="83"/>
      <c r="N108" s="83"/>
      <c r="O108" s="83"/>
      <c r="P108" s="83"/>
      <c r="Q108" s="83"/>
      <c r="R108" s="83"/>
      <c r="S108" s="84">
        <v>21.67</v>
      </c>
      <c r="T108" s="83"/>
      <c r="U108" s="83"/>
      <c r="V108" s="83"/>
      <c r="W108" s="83">
        <v>4.33</v>
      </c>
      <c r="X108" s="85">
        <f t="shared" si="1"/>
        <v>26</v>
      </c>
      <c r="Y108" s="75"/>
      <c r="AB108" s="77"/>
    </row>
    <row r="109" spans="1:28" ht="21" customHeight="1" x14ac:dyDescent="0.25">
      <c r="A109" s="78" t="s">
        <v>224</v>
      </c>
      <c r="B109" s="79">
        <v>107</v>
      </c>
      <c r="C109" s="79" t="s">
        <v>69</v>
      </c>
      <c r="D109" s="80" t="s">
        <v>226</v>
      </c>
      <c r="E109" s="81" t="s">
        <v>71</v>
      </c>
      <c r="F109" s="82"/>
      <c r="G109" s="83"/>
      <c r="H109" s="84"/>
      <c r="I109" s="84"/>
      <c r="J109" s="84"/>
      <c r="K109" s="84"/>
      <c r="L109" s="84"/>
      <c r="M109" s="83"/>
      <c r="N109" s="83"/>
      <c r="O109" s="83">
        <v>295.95999999999998</v>
      </c>
      <c r="P109" s="83"/>
      <c r="Q109" s="83"/>
      <c r="R109" s="83"/>
      <c r="S109" s="84"/>
      <c r="T109" s="83"/>
      <c r="U109" s="83"/>
      <c r="V109" s="83"/>
      <c r="W109" s="83"/>
      <c r="X109" s="85">
        <f t="shared" si="1"/>
        <v>295.95999999999998</v>
      </c>
      <c r="Y109" s="75"/>
      <c r="AB109" s="77"/>
    </row>
    <row r="110" spans="1:28" ht="21" customHeight="1" x14ac:dyDescent="0.25">
      <c r="A110" s="78" t="s">
        <v>224</v>
      </c>
      <c r="B110" s="79">
        <v>108</v>
      </c>
      <c r="C110" s="79" t="s">
        <v>86</v>
      </c>
      <c r="D110" s="80" t="s">
        <v>87</v>
      </c>
      <c r="E110" s="81" t="s">
        <v>71</v>
      </c>
      <c r="F110" s="82">
        <v>70.63</v>
      </c>
      <c r="G110" s="83">
        <v>515.26</v>
      </c>
      <c r="H110" s="84"/>
      <c r="I110" s="84"/>
      <c r="J110" s="84"/>
      <c r="K110" s="84"/>
      <c r="L110" s="84"/>
      <c r="M110" s="83"/>
      <c r="N110" s="83"/>
      <c r="O110" s="83"/>
      <c r="P110" s="83"/>
      <c r="Q110" s="83"/>
      <c r="R110" s="83"/>
      <c r="S110" s="84"/>
      <c r="T110" s="83"/>
      <c r="U110" s="83"/>
      <c r="V110" s="83"/>
      <c r="W110" s="83">
        <v>9.99</v>
      </c>
      <c r="X110" s="85">
        <f t="shared" si="1"/>
        <v>595.88</v>
      </c>
      <c r="Y110" s="75"/>
      <c r="AB110" s="77"/>
    </row>
    <row r="111" spans="1:28" ht="21" customHeight="1" x14ac:dyDescent="0.25">
      <c r="A111" s="78" t="s">
        <v>224</v>
      </c>
      <c r="B111" s="79">
        <v>109</v>
      </c>
      <c r="C111" s="79" t="s">
        <v>82</v>
      </c>
      <c r="D111" s="80" t="s">
        <v>83</v>
      </c>
      <c r="E111" s="81" t="s">
        <v>71</v>
      </c>
      <c r="F111" s="82"/>
      <c r="G111" s="83"/>
      <c r="H111" s="84"/>
      <c r="I111" s="84">
        <v>128.80000000000001</v>
      </c>
      <c r="J111" s="84"/>
      <c r="K111" s="84"/>
      <c r="L111" s="84"/>
      <c r="M111" s="83"/>
      <c r="N111" s="83"/>
      <c r="O111" s="83"/>
      <c r="P111" s="83"/>
      <c r="Q111" s="83"/>
      <c r="R111" s="83"/>
      <c r="S111" s="84"/>
      <c r="T111" s="83"/>
      <c r="U111" s="83"/>
      <c r="V111" s="83"/>
      <c r="W111" s="83"/>
      <c r="X111" s="85">
        <f t="shared" si="1"/>
        <v>128.80000000000001</v>
      </c>
      <c r="Y111" s="75"/>
      <c r="AB111" s="77"/>
    </row>
    <row r="112" spans="1:28" ht="21" customHeight="1" x14ac:dyDescent="0.25">
      <c r="A112" s="78" t="s">
        <v>224</v>
      </c>
      <c r="B112" s="79">
        <v>110</v>
      </c>
      <c r="C112" s="79" t="s">
        <v>80</v>
      </c>
      <c r="D112" s="80" t="s">
        <v>227</v>
      </c>
      <c r="E112" s="81" t="s">
        <v>71</v>
      </c>
      <c r="F112" s="82"/>
      <c r="G112" s="83"/>
      <c r="H112" s="84"/>
      <c r="I112" s="84"/>
      <c r="J112" s="84"/>
      <c r="K112" s="84">
        <v>37.49</v>
      </c>
      <c r="L112" s="84">
        <v>131.54</v>
      </c>
      <c r="M112" s="83"/>
      <c r="N112" s="83"/>
      <c r="O112" s="83"/>
      <c r="P112" s="83"/>
      <c r="Q112" s="83"/>
      <c r="R112" s="83"/>
      <c r="S112" s="84"/>
      <c r="T112" s="83"/>
      <c r="U112" s="83"/>
      <c r="V112" s="83"/>
      <c r="W112" s="83"/>
      <c r="X112" s="85">
        <f t="shared" si="1"/>
        <v>169.03</v>
      </c>
      <c r="Y112" s="75"/>
      <c r="AB112" s="77"/>
    </row>
    <row r="113" spans="1:28" ht="21" customHeight="1" x14ac:dyDescent="0.25">
      <c r="A113" s="78" t="s">
        <v>228</v>
      </c>
      <c r="B113" s="79">
        <v>111</v>
      </c>
      <c r="C113" s="79" t="s">
        <v>229</v>
      </c>
      <c r="D113" s="80" t="s">
        <v>230</v>
      </c>
      <c r="E113" s="81" t="s">
        <v>71</v>
      </c>
      <c r="F113" s="82"/>
      <c r="G113" s="83"/>
      <c r="H113" s="84"/>
      <c r="I113" s="84"/>
      <c r="J113" s="84"/>
      <c r="K113" s="84"/>
      <c r="L113" s="84"/>
      <c r="M113" s="83"/>
      <c r="N113" s="83"/>
      <c r="O113" s="83"/>
      <c r="P113" s="83"/>
      <c r="Q113" s="83"/>
      <c r="R113" s="83"/>
      <c r="S113" s="84"/>
      <c r="T113" s="83"/>
      <c r="U113" s="83">
        <v>25</v>
      </c>
      <c r="V113" s="83"/>
      <c r="W113" s="83"/>
      <c r="X113" s="85">
        <f t="shared" si="1"/>
        <v>25</v>
      </c>
      <c r="Y113" s="75"/>
      <c r="AB113" s="77"/>
    </row>
    <row r="114" spans="1:28" ht="21" customHeight="1" x14ac:dyDescent="0.25">
      <c r="A114" s="78" t="s">
        <v>231</v>
      </c>
      <c r="B114" s="79">
        <v>112</v>
      </c>
      <c r="C114" s="79" t="s">
        <v>72</v>
      </c>
      <c r="D114" s="80" t="s">
        <v>232</v>
      </c>
      <c r="E114" s="81" t="s">
        <v>71</v>
      </c>
      <c r="F114" s="82">
        <v>15.78</v>
      </c>
      <c r="G114" s="83"/>
      <c r="H114" s="84"/>
      <c r="I114" s="84"/>
      <c r="J114" s="84"/>
      <c r="K114" s="84"/>
      <c r="L114" s="84"/>
      <c r="M114" s="83"/>
      <c r="N114" s="83"/>
      <c r="O114" s="83"/>
      <c r="P114" s="83"/>
      <c r="Q114" s="83"/>
      <c r="R114" s="83"/>
      <c r="S114" s="84"/>
      <c r="T114" s="83"/>
      <c r="U114" s="83"/>
      <c r="V114" s="83"/>
      <c r="W114" s="83">
        <v>3.14</v>
      </c>
      <c r="X114" s="85">
        <f t="shared" si="1"/>
        <v>18.919999999999998</v>
      </c>
      <c r="Y114" s="75"/>
      <c r="AB114" s="77"/>
    </row>
    <row r="115" spans="1:28" ht="21" customHeight="1" x14ac:dyDescent="0.25">
      <c r="A115" s="78" t="s">
        <v>231</v>
      </c>
      <c r="B115" s="79">
        <v>113</v>
      </c>
      <c r="C115" s="79" t="s">
        <v>220</v>
      </c>
      <c r="D115" s="80" t="s">
        <v>233</v>
      </c>
      <c r="E115" s="81" t="s">
        <v>71</v>
      </c>
      <c r="F115" s="82"/>
      <c r="G115" s="83"/>
      <c r="H115" s="84"/>
      <c r="I115" s="84"/>
      <c r="J115" s="84"/>
      <c r="K115" s="84"/>
      <c r="L115" s="84"/>
      <c r="M115" s="83"/>
      <c r="N115" s="83"/>
      <c r="O115" s="83"/>
      <c r="P115" s="83"/>
      <c r="Q115" s="83">
        <v>420</v>
      </c>
      <c r="R115" s="83"/>
      <c r="S115" s="84"/>
      <c r="T115" s="83"/>
      <c r="U115" s="83"/>
      <c r="V115" s="83"/>
      <c r="W115" s="83"/>
      <c r="X115" s="85">
        <f t="shared" si="1"/>
        <v>420</v>
      </c>
      <c r="Y115" s="75"/>
      <c r="AB115" s="77"/>
    </row>
    <row r="116" spans="1:28" ht="21" customHeight="1" x14ac:dyDescent="0.25">
      <c r="A116" s="78" t="s">
        <v>234</v>
      </c>
      <c r="B116" s="79">
        <v>114</v>
      </c>
      <c r="C116" s="79" t="s">
        <v>108</v>
      </c>
      <c r="D116" s="80" t="s">
        <v>235</v>
      </c>
      <c r="E116" s="81" t="s">
        <v>71</v>
      </c>
      <c r="F116" s="82"/>
      <c r="G116" s="83"/>
      <c r="H116" s="84"/>
      <c r="I116" s="84"/>
      <c r="J116" s="84"/>
      <c r="K116" s="84"/>
      <c r="L116" s="84"/>
      <c r="M116" s="83"/>
      <c r="N116" s="83"/>
      <c r="O116" s="83"/>
      <c r="P116" s="83"/>
      <c r="Q116" s="83"/>
      <c r="R116" s="83"/>
      <c r="S116" s="84">
        <v>23.34</v>
      </c>
      <c r="T116" s="83"/>
      <c r="U116" s="83"/>
      <c r="V116" s="83"/>
      <c r="W116" s="83">
        <v>4.67</v>
      </c>
      <c r="X116" s="85">
        <f t="shared" si="1"/>
        <v>28.009999999999998</v>
      </c>
      <c r="Y116" s="75"/>
      <c r="AB116" s="77"/>
    </row>
    <row r="117" spans="1:28" ht="21" customHeight="1" x14ac:dyDescent="0.25">
      <c r="A117" s="78" t="s">
        <v>234</v>
      </c>
      <c r="B117" s="79">
        <v>115</v>
      </c>
      <c r="C117" s="79" t="s">
        <v>69</v>
      </c>
      <c r="D117" s="80" t="s">
        <v>236</v>
      </c>
      <c r="E117" s="81" t="s">
        <v>71</v>
      </c>
      <c r="F117" s="82"/>
      <c r="G117" s="83"/>
      <c r="H117" s="84"/>
      <c r="I117" s="84"/>
      <c r="J117" s="84"/>
      <c r="K117" s="84"/>
      <c r="L117" s="84"/>
      <c r="M117" s="83"/>
      <c r="N117" s="83"/>
      <c r="O117" s="83">
        <v>295.95999999999998</v>
      </c>
      <c r="P117" s="83"/>
      <c r="Q117" s="83"/>
      <c r="R117" s="83"/>
      <c r="S117" s="84"/>
      <c r="T117" s="83"/>
      <c r="U117" s="83"/>
      <c r="V117" s="83"/>
      <c r="W117" s="83"/>
      <c r="X117" s="85">
        <f t="shared" si="1"/>
        <v>295.95999999999998</v>
      </c>
      <c r="Y117" s="75"/>
      <c r="AB117" s="77"/>
    </row>
    <row r="118" spans="1:28" ht="21" customHeight="1" x14ac:dyDescent="0.25">
      <c r="A118" s="78" t="s">
        <v>237</v>
      </c>
      <c r="B118" s="79">
        <v>116</v>
      </c>
      <c r="C118" s="79" t="s">
        <v>86</v>
      </c>
      <c r="D118" s="80" t="s">
        <v>87</v>
      </c>
      <c r="E118" s="81" t="s">
        <v>71</v>
      </c>
      <c r="F118" s="82">
        <v>65.28</v>
      </c>
      <c r="G118" s="83">
        <v>527.54</v>
      </c>
      <c r="H118" s="84"/>
      <c r="I118" s="84"/>
      <c r="J118" s="84"/>
      <c r="K118" s="84"/>
      <c r="L118" s="84"/>
      <c r="M118" s="83"/>
      <c r="N118" s="83"/>
      <c r="O118" s="83"/>
      <c r="P118" s="83"/>
      <c r="Q118" s="83"/>
      <c r="R118" s="83"/>
      <c r="S118" s="84"/>
      <c r="T118" s="83"/>
      <c r="U118" s="83"/>
      <c r="V118" s="83"/>
      <c r="W118" s="83">
        <v>7.92</v>
      </c>
      <c r="X118" s="85">
        <f t="shared" si="1"/>
        <v>600.7399999999999</v>
      </c>
      <c r="Y118" s="75"/>
      <c r="AB118" s="77"/>
    </row>
    <row r="119" spans="1:28" ht="21" customHeight="1" x14ac:dyDescent="0.25">
      <c r="A119" s="78" t="s">
        <v>237</v>
      </c>
      <c r="B119" s="79">
        <v>117</v>
      </c>
      <c r="C119" s="79" t="s">
        <v>82</v>
      </c>
      <c r="D119" s="80" t="s">
        <v>83</v>
      </c>
      <c r="E119" s="81" t="s">
        <v>71</v>
      </c>
      <c r="F119" s="82"/>
      <c r="G119" s="83"/>
      <c r="H119" s="84"/>
      <c r="I119" s="84">
        <v>132</v>
      </c>
      <c r="J119" s="84"/>
      <c r="K119" s="84"/>
      <c r="L119" s="84"/>
      <c r="M119" s="83"/>
      <c r="N119" s="83"/>
      <c r="O119" s="83"/>
      <c r="P119" s="83"/>
      <c r="Q119" s="83"/>
      <c r="R119" s="83"/>
      <c r="S119" s="84"/>
      <c r="T119" s="83"/>
      <c r="U119" s="83"/>
      <c r="V119" s="83"/>
      <c r="W119" s="83"/>
      <c r="X119" s="85">
        <f t="shared" si="1"/>
        <v>132</v>
      </c>
      <c r="Y119" s="75"/>
      <c r="AB119" s="77"/>
    </row>
    <row r="120" spans="1:28" ht="21" customHeight="1" x14ac:dyDescent="0.25">
      <c r="A120" s="78" t="s">
        <v>237</v>
      </c>
      <c r="B120" s="79">
        <v>118</v>
      </c>
      <c r="C120" s="79" t="s">
        <v>80</v>
      </c>
      <c r="D120" s="80" t="s">
        <v>238</v>
      </c>
      <c r="E120" s="81" t="s">
        <v>71</v>
      </c>
      <c r="F120" s="82"/>
      <c r="G120" s="83"/>
      <c r="H120" s="84"/>
      <c r="I120" s="84"/>
      <c r="J120" s="84"/>
      <c r="K120" s="84">
        <v>38.39</v>
      </c>
      <c r="L120" s="84">
        <v>134.69999999999999</v>
      </c>
      <c r="M120" s="83"/>
      <c r="N120" s="83"/>
      <c r="O120" s="83"/>
      <c r="P120" s="83"/>
      <c r="Q120" s="83"/>
      <c r="R120" s="83"/>
      <c r="S120" s="84"/>
      <c r="T120" s="83"/>
      <c r="U120" s="83"/>
      <c r="V120" s="83"/>
      <c r="W120" s="83"/>
      <c r="X120" s="85">
        <f t="shared" si="1"/>
        <v>173.08999999999997</v>
      </c>
      <c r="Y120" s="75"/>
      <c r="AB120" s="77"/>
    </row>
    <row r="121" spans="1:28" ht="21" customHeight="1" thickBot="1" x14ac:dyDescent="0.3">
      <c r="A121" s="78" t="s">
        <v>239</v>
      </c>
      <c r="B121" s="79">
        <v>119</v>
      </c>
      <c r="C121" s="79" t="s">
        <v>105</v>
      </c>
      <c r="D121" s="80" t="s">
        <v>240</v>
      </c>
      <c r="E121" s="81" t="s">
        <v>71</v>
      </c>
      <c r="F121" s="82">
        <v>30</v>
      </c>
      <c r="G121" s="83"/>
      <c r="H121" s="84"/>
      <c r="I121" s="84"/>
      <c r="J121" s="84"/>
      <c r="K121" s="84"/>
      <c r="L121" s="84"/>
      <c r="M121" s="83"/>
      <c r="N121" s="83"/>
      <c r="O121" s="83"/>
      <c r="P121" s="83"/>
      <c r="Q121" s="83"/>
      <c r="R121" s="83"/>
      <c r="S121" s="84"/>
      <c r="T121" s="83"/>
      <c r="U121" s="83"/>
      <c r="V121" s="83"/>
      <c r="W121" s="83"/>
      <c r="X121" s="85">
        <f t="shared" si="1"/>
        <v>30</v>
      </c>
      <c r="Y121" s="75"/>
      <c r="AB121" s="77"/>
    </row>
    <row r="122" spans="1:28" s="92" customFormat="1" ht="23.25" customHeight="1" thickBot="1" x14ac:dyDescent="0.25">
      <c r="A122" s="86"/>
      <c r="B122" s="87"/>
      <c r="C122" s="87" t="s">
        <v>241</v>
      </c>
      <c r="D122" s="88"/>
      <c r="E122" s="89"/>
      <c r="F122" s="90">
        <f t="shared" ref="F122:X122" si="2">SUM(F2:F121)</f>
        <v>4573.0800000000008</v>
      </c>
      <c r="G122" s="90">
        <f t="shared" si="2"/>
        <v>6344.04</v>
      </c>
      <c r="H122" s="90">
        <f t="shared" si="2"/>
        <v>0</v>
      </c>
      <c r="I122" s="90">
        <f t="shared" si="2"/>
        <v>1585.9999999999998</v>
      </c>
      <c r="J122" s="90">
        <f t="shared" si="2"/>
        <v>15.940000000000001</v>
      </c>
      <c r="K122" s="90">
        <f t="shared" si="2"/>
        <v>557.92999999999995</v>
      </c>
      <c r="L122" s="90">
        <f t="shared" si="2"/>
        <v>1523.2</v>
      </c>
      <c r="M122" s="90">
        <f t="shared" si="2"/>
        <v>1200</v>
      </c>
      <c r="N122" s="90">
        <f t="shared" si="2"/>
        <v>2807.17</v>
      </c>
      <c r="O122" s="90">
        <f t="shared" si="2"/>
        <v>5084.03</v>
      </c>
      <c r="P122" s="90">
        <f t="shared" si="2"/>
        <v>7530.24</v>
      </c>
      <c r="Q122" s="90">
        <f t="shared" si="2"/>
        <v>2958.91</v>
      </c>
      <c r="R122" s="90">
        <f t="shared" si="2"/>
        <v>0</v>
      </c>
      <c r="S122" s="90">
        <f t="shared" si="2"/>
        <v>241.97</v>
      </c>
      <c r="T122" s="90">
        <f t="shared" si="2"/>
        <v>275</v>
      </c>
      <c r="U122" s="90">
        <f t="shared" si="2"/>
        <v>25</v>
      </c>
      <c r="V122" s="90">
        <f t="shared" si="2"/>
        <v>0</v>
      </c>
      <c r="W122" s="90">
        <f t="shared" si="2"/>
        <v>2167.0800000000004</v>
      </c>
      <c r="X122" s="91">
        <f t="shared" si="2"/>
        <v>36889.589999999975</v>
      </c>
    </row>
    <row r="123" spans="1:28" s="92" customFormat="1" ht="17.25" customHeight="1" x14ac:dyDescent="0.25">
      <c r="A123" s="93" t="s">
        <v>9</v>
      </c>
      <c r="B123" s="94"/>
      <c r="C123" s="94"/>
      <c r="D123" s="95"/>
      <c r="E123" s="96"/>
      <c r="F123" s="97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9"/>
    </row>
    <row r="124" spans="1:28" s="92" customFormat="1" ht="26.25" customHeight="1" thickBot="1" x14ac:dyDescent="0.3">
      <c r="A124" s="100" t="s">
        <v>242</v>
      </c>
      <c r="B124" s="101"/>
      <c r="C124" s="102"/>
      <c r="D124" s="103"/>
      <c r="E124" s="104"/>
      <c r="F124" s="105"/>
      <c r="G124" s="103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7"/>
    </row>
    <row r="125" spans="1:28" ht="17.25" customHeight="1" x14ac:dyDescent="0.2">
      <c r="D125" s="108"/>
      <c r="E125" s="109"/>
      <c r="F125" s="110"/>
      <c r="G125" s="111"/>
      <c r="Z125" s="115"/>
    </row>
    <row r="126" spans="1:28" ht="17.25" customHeight="1" x14ac:dyDescent="0.2">
      <c r="D126" s="108"/>
      <c r="E126" s="116"/>
      <c r="G126" s="111"/>
    </row>
    <row r="127" spans="1:28" ht="17.25" customHeight="1" x14ac:dyDescent="0.2">
      <c r="D127" s="108"/>
      <c r="E127" s="116"/>
    </row>
    <row r="128" spans="1:28" ht="17.25" customHeight="1" x14ac:dyDescent="0.2">
      <c r="D128" s="111"/>
      <c r="E128" s="116"/>
    </row>
  </sheetData>
  <pageMargins left="0" right="0" top="0.39370078740157483" bottom="0.39370078740157483" header="0.51181102362204722" footer="0.51181102362204722"/>
  <pageSetup paperSize="9" scale="74" orientation="landscape" horizontalDpi="360" verticalDpi="360" r:id="rId1"/>
  <headerFooter alignWithMargins="0">
    <oddHeader>&amp;C&amp;"Georgia,Bold"&amp;14Hibaldstow Expenditure 2020/21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228A0-FD9B-4E5A-A7F5-BD710F82AEE1}">
  <dimension ref="A1:I35"/>
  <sheetViews>
    <sheetView topLeftCell="A3" workbookViewId="0">
      <selection activeCell="D14" sqref="D14"/>
    </sheetView>
  </sheetViews>
  <sheetFormatPr defaultRowHeight="12.75" x14ac:dyDescent="0.2"/>
  <cols>
    <col min="1" max="1" width="8.85546875" style="142" customWidth="1"/>
    <col min="2" max="2" width="11.28515625" style="142" bestFit="1" customWidth="1"/>
    <col min="3" max="3" width="30" style="142" customWidth="1"/>
    <col min="4" max="4" width="10" style="148" customWidth="1"/>
    <col min="5" max="5" width="2.140625" style="150" customWidth="1"/>
    <col min="6" max="6" width="8.85546875" style="142" customWidth="1"/>
    <col min="7" max="7" width="10.140625" style="76" customWidth="1"/>
    <col min="8" max="8" width="40" style="76" bestFit="1" customWidth="1"/>
    <col min="9" max="9" width="10.140625" style="75" bestFit="1" customWidth="1"/>
    <col min="10" max="16384" width="9.140625" style="76"/>
  </cols>
  <sheetData>
    <row r="1" spans="1:9" ht="15" customHeight="1" x14ac:dyDescent="0.25">
      <c r="A1" s="119" t="s">
        <v>243</v>
      </c>
      <c r="B1" s="119"/>
      <c r="C1" s="120"/>
      <c r="D1" s="121"/>
      <c r="E1" s="122"/>
      <c r="F1" s="120"/>
      <c r="G1" s="123"/>
      <c r="H1" s="123"/>
      <c r="I1" s="97"/>
    </row>
    <row r="2" spans="1:9" ht="15" customHeight="1" x14ac:dyDescent="0.25">
      <c r="A2" s="124" t="s">
        <v>244</v>
      </c>
      <c r="B2" s="119"/>
      <c r="C2" s="120"/>
      <c r="D2" s="121"/>
      <c r="E2" s="122"/>
      <c r="F2" s="124" t="s">
        <v>244</v>
      </c>
      <c r="G2" s="123"/>
      <c r="H2" s="123"/>
      <c r="I2" s="97"/>
    </row>
    <row r="3" spans="1:9" ht="15" customHeight="1" x14ac:dyDescent="0.25">
      <c r="A3" s="125" t="s">
        <v>245</v>
      </c>
      <c r="B3" s="120"/>
      <c r="C3" s="120"/>
      <c r="D3" s="121"/>
      <c r="E3" s="122"/>
      <c r="F3" s="125" t="s">
        <v>246</v>
      </c>
      <c r="G3" s="123"/>
      <c r="H3" s="123"/>
      <c r="I3" s="97"/>
    </row>
    <row r="4" spans="1:9" ht="15" customHeight="1" x14ac:dyDescent="0.25">
      <c r="A4" s="125" t="s">
        <v>44</v>
      </c>
      <c r="B4" s="125" t="s">
        <v>247</v>
      </c>
      <c r="C4" s="125" t="s">
        <v>248</v>
      </c>
      <c r="D4" s="126" t="s">
        <v>249</v>
      </c>
      <c r="E4" s="127"/>
      <c r="F4" s="125" t="s">
        <v>44</v>
      </c>
      <c r="G4" s="125" t="s">
        <v>247</v>
      </c>
      <c r="H4" s="125" t="s">
        <v>248</v>
      </c>
      <c r="I4" s="128" t="s">
        <v>250</v>
      </c>
    </row>
    <row r="5" spans="1:9" ht="15" customHeight="1" x14ac:dyDescent="0.25">
      <c r="A5" s="120" t="s">
        <v>88</v>
      </c>
      <c r="B5" s="120"/>
      <c r="C5" s="120" t="s">
        <v>251</v>
      </c>
      <c r="D5" s="121">
        <v>225</v>
      </c>
      <c r="E5" s="127"/>
      <c r="F5" s="120" t="s">
        <v>252</v>
      </c>
      <c r="G5" s="120"/>
      <c r="H5" s="120" t="s">
        <v>253</v>
      </c>
      <c r="I5" s="121">
        <v>20000</v>
      </c>
    </row>
    <row r="6" spans="1:9" ht="15" customHeight="1" x14ac:dyDescent="0.2">
      <c r="A6" s="120" t="s">
        <v>254</v>
      </c>
      <c r="B6" s="120" t="s">
        <v>255</v>
      </c>
      <c r="C6" s="120" t="s">
        <v>256</v>
      </c>
      <c r="D6" s="121">
        <v>50</v>
      </c>
      <c r="E6" s="97"/>
      <c r="F6" s="120" t="s">
        <v>257</v>
      </c>
      <c r="G6" s="120"/>
      <c r="H6" s="120" t="s">
        <v>258</v>
      </c>
      <c r="I6" s="121">
        <v>9000</v>
      </c>
    </row>
    <row r="7" spans="1:9" ht="15" customHeight="1" x14ac:dyDescent="0.2">
      <c r="A7" s="120" t="s">
        <v>259</v>
      </c>
      <c r="B7" s="120" t="s">
        <v>260</v>
      </c>
      <c r="C7" s="120" t="s">
        <v>261</v>
      </c>
      <c r="D7" s="121">
        <v>350</v>
      </c>
      <c r="E7" s="97"/>
      <c r="F7" s="120"/>
      <c r="G7" s="120" t="s">
        <v>262</v>
      </c>
      <c r="H7" s="120" t="s">
        <v>263</v>
      </c>
      <c r="I7" s="121">
        <v>750</v>
      </c>
    </row>
    <row r="8" spans="1:9" ht="15" customHeight="1" x14ac:dyDescent="0.2">
      <c r="A8" s="120" t="s">
        <v>264</v>
      </c>
      <c r="B8" s="120" t="s">
        <v>265</v>
      </c>
      <c r="C8" s="120" t="s">
        <v>266</v>
      </c>
      <c r="D8" s="121">
        <v>500</v>
      </c>
      <c r="E8" s="97"/>
      <c r="F8" s="120"/>
      <c r="G8" s="120" t="s">
        <v>128</v>
      </c>
      <c r="H8" s="120" t="s">
        <v>267</v>
      </c>
      <c r="I8" s="97">
        <v>9907</v>
      </c>
    </row>
    <row r="9" spans="1:9" ht="15" customHeight="1" x14ac:dyDescent="0.25">
      <c r="A9" s="120" t="s">
        <v>268</v>
      </c>
      <c r="B9" s="120" t="s">
        <v>269</v>
      </c>
      <c r="C9" s="120" t="s">
        <v>270</v>
      </c>
      <c r="D9" s="121">
        <v>50</v>
      </c>
      <c r="E9" s="129"/>
      <c r="F9" s="120"/>
      <c r="G9" s="123" t="s">
        <v>271</v>
      </c>
      <c r="H9" s="120" t="s">
        <v>272</v>
      </c>
      <c r="I9" s="97">
        <v>2298.9</v>
      </c>
    </row>
    <row r="10" spans="1:9" ht="15" customHeight="1" x14ac:dyDescent="0.25">
      <c r="A10" s="120" t="s">
        <v>273</v>
      </c>
      <c r="B10" s="120" t="s">
        <v>274</v>
      </c>
      <c r="C10" s="120" t="s">
        <v>275</v>
      </c>
      <c r="D10" s="121">
        <v>75</v>
      </c>
      <c r="E10" s="129"/>
      <c r="F10" s="120"/>
      <c r="G10" s="120" t="s">
        <v>276</v>
      </c>
      <c r="H10" s="120" t="s">
        <v>277</v>
      </c>
      <c r="I10" s="97">
        <v>5.89</v>
      </c>
    </row>
    <row r="11" spans="1:9" ht="15" customHeight="1" x14ac:dyDescent="0.25">
      <c r="A11" s="120" t="s">
        <v>278</v>
      </c>
      <c r="B11" s="120" t="s">
        <v>274</v>
      </c>
      <c r="C11" s="120" t="s">
        <v>279</v>
      </c>
      <c r="D11" s="121">
        <v>25</v>
      </c>
      <c r="E11" s="129"/>
      <c r="F11" s="120"/>
      <c r="G11" s="120" t="s">
        <v>280</v>
      </c>
      <c r="H11" s="120" t="s">
        <v>267</v>
      </c>
      <c r="I11" s="97">
        <v>9907</v>
      </c>
    </row>
    <row r="12" spans="1:9" ht="15" customHeight="1" x14ac:dyDescent="0.25">
      <c r="A12" s="120" t="s">
        <v>281</v>
      </c>
      <c r="B12" s="120" t="s">
        <v>282</v>
      </c>
      <c r="C12" s="120" t="s">
        <v>283</v>
      </c>
      <c r="D12" s="121">
        <v>100</v>
      </c>
      <c r="E12" s="129"/>
      <c r="F12" s="120"/>
      <c r="G12" s="120" t="s">
        <v>284</v>
      </c>
      <c r="H12" s="130" t="s">
        <v>285</v>
      </c>
      <c r="I12" s="97">
        <v>950</v>
      </c>
    </row>
    <row r="13" spans="1:9" ht="15" customHeight="1" x14ac:dyDescent="0.25">
      <c r="A13" s="120" t="s">
        <v>286</v>
      </c>
      <c r="B13" s="120" t="s">
        <v>287</v>
      </c>
      <c r="C13" s="120" t="s">
        <v>288</v>
      </c>
      <c r="D13" s="121">
        <v>350</v>
      </c>
      <c r="E13" s="129"/>
      <c r="F13" s="120"/>
      <c r="G13" s="120" t="s">
        <v>289</v>
      </c>
      <c r="H13" s="130" t="s">
        <v>290</v>
      </c>
      <c r="I13" s="97">
        <v>700</v>
      </c>
    </row>
    <row r="14" spans="1:9" ht="15" customHeight="1" thickBot="1" x14ac:dyDescent="0.3">
      <c r="A14" s="120"/>
      <c r="B14" s="120"/>
      <c r="C14" s="120"/>
      <c r="D14" s="121"/>
      <c r="E14" s="129"/>
      <c r="F14" s="120"/>
      <c r="G14" s="120"/>
      <c r="H14" s="131" t="s">
        <v>291</v>
      </c>
      <c r="I14" s="132">
        <f>SUM(I5:I13)</f>
        <v>53518.79</v>
      </c>
    </row>
    <row r="15" spans="1:9" ht="15" customHeight="1" thickTop="1" x14ac:dyDescent="0.25">
      <c r="A15" s="120"/>
      <c r="B15" s="120"/>
      <c r="C15" s="120"/>
      <c r="D15" s="121"/>
      <c r="E15" s="129"/>
      <c r="F15" s="120"/>
      <c r="G15" s="120"/>
      <c r="H15" s="131"/>
      <c r="I15" s="133"/>
    </row>
    <row r="16" spans="1:9" ht="15" customHeight="1" x14ac:dyDescent="0.25">
      <c r="A16" s="120"/>
      <c r="B16" s="120"/>
      <c r="C16" s="120"/>
      <c r="D16" s="121"/>
      <c r="E16" s="129"/>
      <c r="F16" s="120"/>
      <c r="G16" s="120"/>
      <c r="H16" s="120"/>
      <c r="I16" s="97"/>
    </row>
    <row r="17" spans="1:9" ht="15" customHeight="1" x14ac:dyDescent="0.25">
      <c r="A17" s="120"/>
      <c r="B17" s="120"/>
      <c r="C17" s="120"/>
      <c r="D17" s="121"/>
      <c r="E17" s="129"/>
      <c r="F17" s="120"/>
      <c r="G17" s="120"/>
      <c r="H17" s="120"/>
      <c r="I17" s="97"/>
    </row>
    <row r="18" spans="1:9" ht="15" customHeight="1" x14ac:dyDescent="0.25">
      <c r="A18" s="120"/>
      <c r="B18" s="120"/>
      <c r="C18" s="120"/>
      <c r="D18" s="121"/>
      <c r="E18" s="129"/>
      <c r="F18" s="134" t="s">
        <v>292</v>
      </c>
      <c r="G18" s="135"/>
      <c r="H18" s="123"/>
      <c r="I18" s="97"/>
    </row>
    <row r="19" spans="1:9" ht="15" customHeight="1" x14ac:dyDescent="0.25">
      <c r="A19" s="120"/>
      <c r="B19" s="120"/>
      <c r="C19" s="120"/>
      <c r="D19" s="121"/>
      <c r="E19" s="129"/>
      <c r="F19" s="120"/>
      <c r="G19" s="123" t="s">
        <v>88</v>
      </c>
      <c r="H19" s="120" t="s">
        <v>293</v>
      </c>
      <c r="I19" s="97">
        <v>12.02</v>
      </c>
    </row>
    <row r="20" spans="1:9" ht="15" customHeight="1" x14ac:dyDescent="0.25">
      <c r="A20" s="120"/>
      <c r="B20" s="120"/>
      <c r="C20" s="130"/>
      <c r="D20" s="121"/>
      <c r="E20" s="129"/>
      <c r="F20" s="120"/>
      <c r="G20" s="120" t="s">
        <v>294</v>
      </c>
      <c r="H20" s="120" t="s">
        <v>293</v>
      </c>
      <c r="I20" s="97">
        <v>11.31</v>
      </c>
    </row>
    <row r="21" spans="1:9" ht="15" customHeight="1" x14ac:dyDescent="0.25">
      <c r="A21" s="120"/>
      <c r="B21" s="120"/>
      <c r="C21" s="130"/>
      <c r="D21" s="121"/>
      <c r="E21" s="129"/>
      <c r="F21" s="120"/>
      <c r="G21" s="123" t="s">
        <v>125</v>
      </c>
      <c r="H21" s="120" t="s">
        <v>293</v>
      </c>
      <c r="I21" s="97">
        <v>10.23</v>
      </c>
    </row>
    <row r="22" spans="1:9" ht="15" customHeight="1" x14ac:dyDescent="0.25">
      <c r="A22" s="120"/>
      <c r="B22" s="120"/>
      <c r="C22" s="130"/>
      <c r="D22" s="121"/>
      <c r="E22" s="129"/>
      <c r="F22" s="120"/>
      <c r="G22" s="123" t="s">
        <v>295</v>
      </c>
      <c r="H22" s="120" t="s">
        <v>293</v>
      </c>
      <c r="I22" s="97">
        <v>12.07</v>
      </c>
    </row>
    <row r="23" spans="1:9" ht="16.5" customHeight="1" x14ac:dyDescent="0.25">
      <c r="A23" s="120"/>
      <c r="B23" s="120"/>
      <c r="C23" s="130"/>
      <c r="D23" s="121"/>
      <c r="E23" s="129"/>
      <c r="F23" s="120"/>
      <c r="G23" s="123" t="s">
        <v>264</v>
      </c>
      <c r="H23" s="120" t="s">
        <v>293</v>
      </c>
      <c r="I23" s="97">
        <v>10.98</v>
      </c>
    </row>
    <row r="24" spans="1:9" ht="15" customHeight="1" x14ac:dyDescent="0.25">
      <c r="A24" s="120"/>
      <c r="B24" s="120"/>
      <c r="C24" s="120"/>
      <c r="D24" s="121"/>
      <c r="E24" s="129"/>
      <c r="F24" s="120"/>
      <c r="G24" s="123" t="s">
        <v>296</v>
      </c>
      <c r="H24" s="120" t="s">
        <v>293</v>
      </c>
      <c r="I24" s="97">
        <v>11.36</v>
      </c>
    </row>
    <row r="25" spans="1:9" ht="15" customHeight="1" x14ac:dyDescent="0.25">
      <c r="A25" s="120"/>
      <c r="B25" s="120"/>
      <c r="C25" s="120"/>
      <c r="D25" s="121"/>
      <c r="E25" s="129"/>
      <c r="F25" s="120"/>
      <c r="G25" s="123" t="s">
        <v>297</v>
      </c>
      <c r="H25" s="120" t="s">
        <v>293</v>
      </c>
      <c r="I25" s="97">
        <v>11</v>
      </c>
    </row>
    <row r="26" spans="1:9" ht="15" customHeight="1" x14ac:dyDescent="0.25">
      <c r="A26" s="123"/>
      <c r="B26" s="123"/>
      <c r="C26" s="123"/>
      <c r="D26" s="136"/>
      <c r="E26" s="129"/>
      <c r="F26" s="120"/>
      <c r="G26" s="123" t="s">
        <v>298</v>
      </c>
      <c r="H26" s="120" t="s">
        <v>293</v>
      </c>
      <c r="I26" s="97">
        <v>9.92</v>
      </c>
    </row>
    <row r="27" spans="1:9" ht="15" customHeight="1" x14ac:dyDescent="0.25">
      <c r="A27" s="123"/>
      <c r="B27" s="123"/>
      <c r="C27" s="123"/>
      <c r="D27" s="136"/>
      <c r="E27" s="129"/>
      <c r="F27" s="120"/>
      <c r="G27" s="123" t="s">
        <v>299</v>
      </c>
      <c r="H27" s="120" t="s">
        <v>293</v>
      </c>
      <c r="I27" s="97">
        <v>10.96</v>
      </c>
    </row>
    <row r="28" spans="1:9" ht="15" customHeight="1" x14ac:dyDescent="0.25">
      <c r="A28" s="120"/>
      <c r="B28" s="120"/>
      <c r="C28" s="130"/>
      <c r="D28" s="121"/>
      <c r="E28" s="129"/>
      <c r="F28" s="120"/>
      <c r="G28" s="123" t="s">
        <v>300</v>
      </c>
      <c r="H28" s="120" t="s">
        <v>293</v>
      </c>
      <c r="I28" s="97">
        <v>45.19</v>
      </c>
    </row>
    <row r="29" spans="1:9" ht="15" customHeight="1" thickBot="1" x14ac:dyDescent="0.3">
      <c r="A29" s="120"/>
      <c r="B29" s="120"/>
      <c r="C29" s="119" t="s">
        <v>291</v>
      </c>
      <c r="D29" s="137">
        <f>SUM(D5:D27)</f>
        <v>1725</v>
      </c>
      <c r="E29" s="97"/>
      <c r="F29" s="120"/>
      <c r="G29" s="123" t="s">
        <v>301</v>
      </c>
      <c r="H29" s="120" t="s">
        <v>293</v>
      </c>
      <c r="I29" s="97">
        <v>47.29</v>
      </c>
    </row>
    <row r="30" spans="1:9" ht="15" customHeight="1" thickTop="1" x14ac:dyDescent="0.2">
      <c r="A30" s="120"/>
      <c r="B30" s="120"/>
      <c r="C30" s="120"/>
      <c r="D30" s="121"/>
      <c r="E30" s="97"/>
      <c r="F30" s="120"/>
      <c r="G30" s="123" t="s">
        <v>219</v>
      </c>
      <c r="H30" s="120" t="s">
        <v>293</v>
      </c>
      <c r="I30" s="97">
        <v>52.41</v>
      </c>
    </row>
    <row r="31" spans="1:9" ht="15" customHeight="1" x14ac:dyDescent="0.25">
      <c r="A31" s="138" t="s">
        <v>302</v>
      </c>
      <c r="B31" s="139"/>
      <c r="C31" s="140">
        <f>SUM(D29+I14+I31)</f>
        <v>55488.53</v>
      </c>
      <c r="D31" s="121"/>
      <c r="E31" s="97"/>
      <c r="F31" s="120"/>
      <c r="G31" s="123"/>
      <c r="H31" s="131" t="s">
        <v>291</v>
      </c>
      <c r="I31" s="141">
        <f>SUM(I19:I30)</f>
        <v>244.73999999999998</v>
      </c>
    </row>
    <row r="32" spans="1:9" ht="15" customHeight="1" x14ac:dyDescent="0.2">
      <c r="A32" s="120"/>
      <c r="B32" s="120"/>
      <c r="C32" s="120"/>
      <c r="D32" s="121"/>
      <c r="E32" s="97"/>
      <c r="F32" s="120"/>
      <c r="G32" s="123"/>
      <c r="I32" s="76"/>
    </row>
    <row r="33" spans="1:9" ht="15" customHeight="1" x14ac:dyDescent="0.2">
      <c r="A33" s="76"/>
      <c r="B33" s="76"/>
      <c r="C33" s="76"/>
      <c r="D33" s="121"/>
      <c r="E33" s="97"/>
    </row>
    <row r="34" spans="1:9" x14ac:dyDescent="0.2">
      <c r="A34" s="143"/>
      <c r="B34" s="143"/>
      <c r="C34" s="143"/>
      <c r="D34" s="144"/>
      <c r="E34" s="145"/>
      <c r="F34" s="143"/>
      <c r="G34" s="146"/>
      <c r="H34" s="146"/>
      <c r="I34" s="145"/>
    </row>
    <row r="35" spans="1:9" x14ac:dyDescent="0.2">
      <c r="B35" s="147"/>
      <c r="E35" s="149"/>
    </row>
  </sheetData>
  <pageMargins left="0.74803149606299213" right="0.74803149606299213" top="0.59055118110236227" bottom="0.59055118110236227" header="0.51181102362204722" footer="0.51181102362204722"/>
  <pageSetup paperSize="9" orientation="landscape" horizontalDpi="360" verticalDpi="36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FD0A9-3754-4579-8F68-9DDC78DE5094}">
  <sheetPr>
    <pageSetUpPr fitToPage="1"/>
  </sheetPr>
  <dimension ref="A1:V34"/>
  <sheetViews>
    <sheetView zoomScale="90" zoomScaleNormal="90" workbookViewId="0">
      <selection activeCell="C3" sqref="C3"/>
    </sheetView>
  </sheetViews>
  <sheetFormatPr defaultRowHeight="14.25" x14ac:dyDescent="0.2"/>
  <cols>
    <col min="1" max="1" width="10.85546875" style="22" customWidth="1"/>
    <col min="2" max="2" width="9.140625" style="22"/>
    <col min="3" max="3" width="32.5703125" style="22" customWidth="1"/>
    <col min="4" max="4" width="9.140625" style="22"/>
    <col min="5" max="5" width="3.28515625" style="22" customWidth="1"/>
    <col min="6" max="6" width="9.140625" style="22"/>
    <col min="7" max="7" width="10.140625" style="22" customWidth="1"/>
    <col min="8" max="8" width="10.28515625" style="22" bestFit="1" customWidth="1"/>
    <col min="9" max="11" width="9.140625" style="22" hidden="1" customWidth="1"/>
    <col min="12" max="12" width="13.28515625" style="22" customWidth="1"/>
    <col min="13" max="13" width="50.42578125" style="21" bestFit="1" customWidth="1"/>
    <col min="14" max="14" width="86" style="22" bestFit="1" customWidth="1"/>
    <col min="15" max="256" width="9.140625" style="22"/>
    <col min="257" max="257" width="10.85546875" style="22" customWidth="1"/>
    <col min="258" max="258" width="9.140625" style="22"/>
    <col min="259" max="259" width="32.5703125" style="22" customWidth="1"/>
    <col min="260" max="260" width="9.140625" style="22"/>
    <col min="261" max="261" width="3.28515625" style="22" customWidth="1"/>
    <col min="262" max="262" width="9.140625" style="22"/>
    <col min="263" max="263" width="10.140625" style="22" customWidth="1"/>
    <col min="264" max="264" width="10.28515625" style="22" bestFit="1" customWidth="1"/>
    <col min="265" max="267" width="0" style="22" hidden="1" customWidth="1"/>
    <col min="268" max="268" width="13.28515625" style="22" customWidth="1"/>
    <col min="269" max="269" width="50.42578125" style="22" bestFit="1" customWidth="1"/>
    <col min="270" max="270" width="86" style="22" bestFit="1" customWidth="1"/>
    <col min="271" max="512" width="9.140625" style="22"/>
    <col min="513" max="513" width="10.85546875" style="22" customWidth="1"/>
    <col min="514" max="514" width="9.140625" style="22"/>
    <col min="515" max="515" width="32.5703125" style="22" customWidth="1"/>
    <col min="516" max="516" width="9.140625" style="22"/>
    <col min="517" max="517" width="3.28515625" style="22" customWidth="1"/>
    <col min="518" max="518" width="9.140625" style="22"/>
    <col min="519" max="519" width="10.140625" style="22" customWidth="1"/>
    <col min="520" max="520" width="10.28515625" style="22" bestFit="1" customWidth="1"/>
    <col min="521" max="523" width="0" style="22" hidden="1" customWidth="1"/>
    <col min="524" max="524" width="13.28515625" style="22" customWidth="1"/>
    <col min="525" max="525" width="50.42578125" style="22" bestFit="1" customWidth="1"/>
    <col min="526" max="526" width="86" style="22" bestFit="1" customWidth="1"/>
    <col min="527" max="768" width="9.140625" style="22"/>
    <col min="769" max="769" width="10.85546875" style="22" customWidth="1"/>
    <col min="770" max="770" width="9.140625" style="22"/>
    <col min="771" max="771" width="32.5703125" style="22" customWidth="1"/>
    <col min="772" max="772" width="9.140625" style="22"/>
    <col min="773" max="773" width="3.28515625" style="22" customWidth="1"/>
    <col min="774" max="774" width="9.140625" style="22"/>
    <col min="775" max="775" width="10.140625" style="22" customWidth="1"/>
    <col min="776" max="776" width="10.28515625" style="22" bestFit="1" customWidth="1"/>
    <col min="777" max="779" width="0" style="22" hidden="1" customWidth="1"/>
    <col min="780" max="780" width="13.28515625" style="22" customWidth="1"/>
    <col min="781" max="781" width="50.42578125" style="22" bestFit="1" customWidth="1"/>
    <col min="782" max="782" width="86" style="22" bestFit="1" customWidth="1"/>
    <col min="783" max="1024" width="9.140625" style="22"/>
    <col min="1025" max="1025" width="10.85546875" style="22" customWidth="1"/>
    <col min="1026" max="1026" width="9.140625" style="22"/>
    <col min="1027" max="1027" width="32.5703125" style="22" customWidth="1"/>
    <col min="1028" max="1028" width="9.140625" style="22"/>
    <col min="1029" max="1029" width="3.28515625" style="22" customWidth="1"/>
    <col min="1030" max="1030" width="9.140625" style="22"/>
    <col min="1031" max="1031" width="10.140625" style="22" customWidth="1"/>
    <col min="1032" max="1032" width="10.28515625" style="22" bestFit="1" customWidth="1"/>
    <col min="1033" max="1035" width="0" style="22" hidden="1" customWidth="1"/>
    <col min="1036" max="1036" width="13.28515625" style="22" customWidth="1"/>
    <col min="1037" max="1037" width="50.42578125" style="22" bestFit="1" customWidth="1"/>
    <col min="1038" max="1038" width="86" style="22" bestFit="1" customWidth="1"/>
    <col min="1039" max="1280" width="9.140625" style="22"/>
    <col min="1281" max="1281" width="10.85546875" style="22" customWidth="1"/>
    <col min="1282" max="1282" width="9.140625" style="22"/>
    <col min="1283" max="1283" width="32.5703125" style="22" customWidth="1"/>
    <col min="1284" max="1284" width="9.140625" style="22"/>
    <col min="1285" max="1285" width="3.28515625" style="22" customWidth="1"/>
    <col min="1286" max="1286" width="9.140625" style="22"/>
    <col min="1287" max="1287" width="10.140625" style="22" customWidth="1"/>
    <col min="1288" max="1288" width="10.28515625" style="22" bestFit="1" customWidth="1"/>
    <col min="1289" max="1291" width="0" style="22" hidden="1" customWidth="1"/>
    <col min="1292" max="1292" width="13.28515625" style="22" customWidth="1"/>
    <col min="1293" max="1293" width="50.42578125" style="22" bestFit="1" customWidth="1"/>
    <col min="1294" max="1294" width="86" style="22" bestFit="1" customWidth="1"/>
    <col min="1295" max="1536" width="9.140625" style="22"/>
    <col min="1537" max="1537" width="10.85546875" style="22" customWidth="1"/>
    <col min="1538" max="1538" width="9.140625" style="22"/>
    <col min="1539" max="1539" width="32.5703125" style="22" customWidth="1"/>
    <col min="1540" max="1540" width="9.140625" style="22"/>
    <col min="1541" max="1541" width="3.28515625" style="22" customWidth="1"/>
    <col min="1542" max="1542" width="9.140625" style="22"/>
    <col min="1543" max="1543" width="10.140625" style="22" customWidth="1"/>
    <col min="1544" max="1544" width="10.28515625" style="22" bestFit="1" customWidth="1"/>
    <col min="1545" max="1547" width="0" style="22" hidden="1" customWidth="1"/>
    <col min="1548" max="1548" width="13.28515625" style="22" customWidth="1"/>
    <col min="1549" max="1549" width="50.42578125" style="22" bestFit="1" customWidth="1"/>
    <col min="1550" max="1550" width="86" style="22" bestFit="1" customWidth="1"/>
    <col min="1551" max="1792" width="9.140625" style="22"/>
    <col min="1793" max="1793" width="10.85546875" style="22" customWidth="1"/>
    <col min="1794" max="1794" width="9.140625" style="22"/>
    <col min="1795" max="1795" width="32.5703125" style="22" customWidth="1"/>
    <col min="1796" max="1796" width="9.140625" style="22"/>
    <col min="1797" max="1797" width="3.28515625" style="22" customWidth="1"/>
    <col min="1798" max="1798" width="9.140625" style="22"/>
    <col min="1799" max="1799" width="10.140625" style="22" customWidth="1"/>
    <col min="1800" max="1800" width="10.28515625" style="22" bestFit="1" customWidth="1"/>
    <col min="1801" max="1803" width="0" style="22" hidden="1" customWidth="1"/>
    <col min="1804" max="1804" width="13.28515625" style="22" customWidth="1"/>
    <col min="1805" max="1805" width="50.42578125" style="22" bestFit="1" customWidth="1"/>
    <col min="1806" max="1806" width="86" style="22" bestFit="1" customWidth="1"/>
    <col min="1807" max="2048" width="9.140625" style="22"/>
    <col min="2049" max="2049" width="10.85546875" style="22" customWidth="1"/>
    <col min="2050" max="2050" width="9.140625" style="22"/>
    <col min="2051" max="2051" width="32.5703125" style="22" customWidth="1"/>
    <col min="2052" max="2052" width="9.140625" style="22"/>
    <col min="2053" max="2053" width="3.28515625" style="22" customWidth="1"/>
    <col min="2054" max="2054" width="9.140625" style="22"/>
    <col min="2055" max="2055" width="10.140625" style="22" customWidth="1"/>
    <col min="2056" max="2056" width="10.28515625" style="22" bestFit="1" customWidth="1"/>
    <col min="2057" max="2059" width="0" style="22" hidden="1" customWidth="1"/>
    <col min="2060" max="2060" width="13.28515625" style="22" customWidth="1"/>
    <col min="2061" max="2061" width="50.42578125" style="22" bestFit="1" customWidth="1"/>
    <col min="2062" max="2062" width="86" style="22" bestFit="1" customWidth="1"/>
    <col min="2063" max="2304" width="9.140625" style="22"/>
    <col min="2305" max="2305" width="10.85546875" style="22" customWidth="1"/>
    <col min="2306" max="2306" width="9.140625" style="22"/>
    <col min="2307" max="2307" width="32.5703125" style="22" customWidth="1"/>
    <col min="2308" max="2308" width="9.140625" style="22"/>
    <col min="2309" max="2309" width="3.28515625" style="22" customWidth="1"/>
    <col min="2310" max="2310" width="9.140625" style="22"/>
    <col min="2311" max="2311" width="10.140625" style="22" customWidth="1"/>
    <col min="2312" max="2312" width="10.28515625" style="22" bestFit="1" customWidth="1"/>
    <col min="2313" max="2315" width="0" style="22" hidden="1" customWidth="1"/>
    <col min="2316" max="2316" width="13.28515625" style="22" customWidth="1"/>
    <col min="2317" max="2317" width="50.42578125" style="22" bestFit="1" customWidth="1"/>
    <col min="2318" max="2318" width="86" style="22" bestFit="1" customWidth="1"/>
    <col min="2319" max="2560" width="9.140625" style="22"/>
    <col min="2561" max="2561" width="10.85546875" style="22" customWidth="1"/>
    <col min="2562" max="2562" width="9.140625" style="22"/>
    <col min="2563" max="2563" width="32.5703125" style="22" customWidth="1"/>
    <col min="2564" max="2564" width="9.140625" style="22"/>
    <col min="2565" max="2565" width="3.28515625" style="22" customWidth="1"/>
    <col min="2566" max="2566" width="9.140625" style="22"/>
    <col min="2567" max="2567" width="10.140625" style="22" customWidth="1"/>
    <col min="2568" max="2568" width="10.28515625" style="22" bestFit="1" customWidth="1"/>
    <col min="2569" max="2571" width="0" style="22" hidden="1" customWidth="1"/>
    <col min="2572" max="2572" width="13.28515625" style="22" customWidth="1"/>
    <col min="2573" max="2573" width="50.42578125" style="22" bestFit="1" customWidth="1"/>
    <col min="2574" max="2574" width="86" style="22" bestFit="1" customWidth="1"/>
    <col min="2575" max="2816" width="9.140625" style="22"/>
    <col min="2817" max="2817" width="10.85546875" style="22" customWidth="1"/>
    <col min="2818" max="2818" width="9.140625" style="22"/>
    <col min="2819" max="2819" width="32.5703125" style="22" customWidth="1"/>
    <col min="2820" max="2820" width="9.140625" style="22"/>
    <col min="2821" max="2821" width="3.28515625" style="22" customWidth="1"/>
    <col min="2822" max="2822" width="9.140625" style="22"/>
    <col min="2823" max="2823" width="10.140625" style="22" customWidth="1"/>
    <col min="2824" max="2824" width="10.28515625" style="22" bestFit="1" customWidth="1"/>
    <col min="2825" max="2827" width="0" style="22" hidden="1" customWidth="1"/>
    <col min="2828" max="2828" width="13.28515625" style="22" customWidth="1"/>
    <col min="2829" max="2829" width="50.42578125" style="22" bestFit="1" customWidth="1"/>
    <col min="2830" max="2830" width="86" style="22" bestFit="1" customWidth="1"/>
    <col min="2831" max="3072" width="9.140625" style="22"/>
    <col min="3073" max="3073" width="10.85546875" style="22" customWidth="1"/>
    <col min="3074" max="3074" width="9.140625" style="22"/>
    <col min="3075" max="3075" width="32.5703125" style="22" customWidth="1"/>
    <col min="3076" max="3076" width="9.140625" style="22"/>
    <col min="3077" max="3077" width="3.28515625" style="22" customWidth="1"/>
    <col min="3078" max="3078" width="9.140625" style="22"/>
    <col min="3079" max="3079" width="10.140625" style="22" customWidth="1"/>
    <col min="3080" max="3080" width="10.28515625" style="22" bestFit="1" customWidth="1"/>
    <col min="3081" max="3083" width="0" style="22" hidden="1" customWidth="1"/>
    <col min="3084" max="3084" width="13.28515625" style="22" customWidth="1"/>
    <col min="3085" max="3085" width="50.42578125" style="22" bestFit="1" customWidth="1"/>
    <col min="3086" max="3086" width="86" style="22" bestFit="1" customWidth="1"/>
    <col min="3087" max="3328" width="9.140625" style="22"/>
    <col min="3329" max="3329" width="10.85546875" style="22" customWidth="1"/>
    <col min="3330" max="3330" width="9.140625" style="22"/>
    <col min="3331" max="3331" width="32.5703125" style="22" customWidth="1"/>
    <col min="3332" max="3332" width="9.140625" style="22"/>
    <col min="3333" max="3333" width="3.28515625" style="22" customWidth="1"/>
    <col min="3334" max="3334" width="9.140625" style="22"/>
    <col min="3335" max="3335" width="10.140625" style="22" customWidth="1"/>
    <col min="3336" max="3336" width="10.28515625" style="22" bestFit="1" customWidth="1"/>
    <col min="3337" max="3339" width="0" style="22" hidden="1" customWidth="1"/>
    <col min="3340" max="3340" width="13.28515625" style="22" customWidth="1"/>
    <col min="3341" max="3341" width="50.42578125" style="22" bestFit="1" customWidth="1"/>
    <col min="3342" max="3342" width="86" style="22" bestFit="1" customWidth="1"/>
    <col min="3343" max="3584" width="9.140625" style="22"/>
    <col min="3585" max="3585" width="10.85546875" style="22" customWidth="1"/>
    <col min="3586" max="3586" width="9.140625" style="22"/>
    <col min="3587" max="3587" width="32.5703125" style="22" customWidth="1"/>
    <col min="3588" max="3588" width="9.140625" style="22"/>
    <col min="3589" max="3589" width="3.28515625" style="22" customWidth="1"/>
    <col min="3590" max="3590" width="9.140625" style="22"/>
    <col min="3591" max="3591" width="10.140625" style="22" customWidth="1"/>
    <col min="3592" max="3592" width="10.28515625" style="22" bestFit="1" customWidth="1"/>
    <col min="3593" max="3595" width="0" style="22" hidden="1" customWidth="1"/>
    <col min="3596" max="3596" width="13.28515625" style="22" customWidth="1"/>
    <col min="3597" max="3597" width="50.42578125" style="22" bestFit="1" customWidth="1"/>
    <col min="3598" max="3598" width="86" style="22" bestFit="1" customWidth="1"/>
    <col min="3599" max="3840" width="9.140625" style="22"/>
    <col min="3841" max="3841" width="10.85546875" style="22" customWidth="1"/>
    <col min="3842" max="3842" width="9.140625" style="22"/>
    <col min="3843" max="3843" width="32.5703125" style="22" customWidth="1"/>
    <col min="3844" max="3844" width="9.140625" style="22"/>
    <col min="3845" max="3845" width="3.28515625" style="22" customWidth="1"/>
    <col min="3846" max="3846" width="9.140625" style="22"/>
    <col min="3847" max="3847" width="10.140625" style="22" customWidth="1"/>
    <col min="3848" max="3848" width="10.28515625" style="22" bestFit="1" customWidth="1"/>
    <col min="3849" max="3851" width="0" style="22" hidden="1" customWidth="1"/>
    <col min="3852" max="3852" width="13.28515625" style="22" customWidth="1"/>
    <col min="3853" max="3853" width="50.42578125" style="22" bestFit="1" customWidth="1"/>
    <col min="3854" max="3854" width="86" style="22" bestFit="1" customWidth="1"/>
    <col min="3855" max="4096" width="9.140625" style="22"/>
    <col min="4097" max="4097" width="10.85546875" style="22" customWidth="1"/>
    <col min="4098" max="4098" width="9.140625" style="22"/>
    <col min="4099" max="4099" width="32.5703125" style="22" customWidth="1"/>
    <col min="4100" max="4100" width="9.140625" style="22"/>
    <col min="4101" max="4101" width="3.28515625" style="22" customWidth="1"/>
    <col min="4102" max="4102" width="9.140625" style="22"/>
    <col min="4103" max="4103" width="10.140625" style="22" customWidth="1"/>
    <col min="4104" max="4104" width="10.28515625" style="22" bestFit="1" customWidth="1"/>
    <col min="4105" max="4107" width="0" style="22" hidden="1" customWidth="1"/>
    <col min="4108" max="4108" width="13.28515625" style="22" customWidth="1"/>
    <col min="4109" max="4109" width="50.42578125" style="22" bestFit="1" customWidth="1"/>
    <col min="4110" max="4110" width="86" style="22" bestFit="1" customWidth="1"/>
    <col min="4111" max="4352" width="9.140625" style="22"/>
    <col min="4353" max="4353" width="10.85546875" style="22" customWidth="1"/>
    <col min="4354" max="4354" width="9.140625" style="22"/>
    <col min="4355" max="4355" width="32.5703125" style="22" customWidth="1"/>
    <col min="4356" max="4356" width="9.140625" style="22"/>
    <col min="4357" max="4357" width="3.28515625" style="22" customWidth="1"/>
    <col min="4358" max="4358" width="9.140625" style="22"/>
    <col min="4359" max="4359" width="10.140625" style="22" customWidth="1"/>
    <col min="4360" max="4360" width="10.28515625" style="22" bestFit="1" customWidth="1"/>
    <col min="4361" max="4363" width="0" style="22" hidden="1" customWidth="1"/>
    <col min="4364" max="4364" width="13.28515625" style="22" customWidth="1"/>
    <col min="4365" max="4365" width="50.42578125" style="22" bestFit="1" customWidth="1"/>
    <col min="4366" max="4366" width="86" style="22" bestFit="1" customWidth="1"/>
    <col min="4367" max="4608" width="9.140625" style="22"/>
    <col min="4609" max="4609" width="10.85546875" style="22" customWidth="1"/>
    <col min="4610" max="4610" width="9.140625" style="22"/>
    <col min="4611" max="4611" width="32.5703125" style="22" customWidth="1"/>
    <col min="4612" max="4612" width="9.140625" style="22"/>
    <col min="4613" max="4613" width="3.28515625" style="22" customWidth="1"/>
    <col min="4614" max="4614" width="9.140625" style="22"/>
    <col min="4615" max="4615" width="10.140625" style="22" customWidth="1"/>
    <col min="4616" max="4616" width="10.28515625" style="22" bestFit="1" customWidth="1"/>
    <col min="4617" max="4619" width="0" style="22" hidden="1" customWidth="1"/>
    <col min="4620" max="4620" width="13.28515625" style="22" customWidth="1"/>
    <col min="4621" max="4621" width="50.42578125" style="22" bestFit="1" customWidth="1"/>
    <col min="4622" max="4622" width="86" style="22" bestFit="1" customWidth="1"/>
    <col min="4623" max="4864" width="9.140625" style="22"/>
    <col min="4865" max="4865" width="10.85546875" style="22" customWidth="1"/>
    <col min="4866" max="4866" width="9.140625" style="22"/>
    <col min="4867" max="4867" width="32.5703125" style="22" customWidth="1"/>
    <col min="4868" max="4868" width="9.140625" style="22"/>
    <col min="4869" max="4869" width="3.28515625" style="22" customWidth="1"/>
    <col min="4870" max="4870" width="9.140625" style="22"/>
    <col min="4871" max="4871" width="10.140625" style="22" customWidth="1"/>
    <col min="4872" max="4872" width="10.28515625" style="22" bestFit="1" customWidth="1"/>
    <col min="4873" max="4875" width="0" style="22" hidden="1" customWidth="1"/>
    <col min="4876" max="4876" width="13.28515625" style="22" customWidth="1"/>
    <col min="4877" max="4877" width="50.42578125" style="22" bestFit="1" customWidth="1"/>
    <col min="4878" max="4878" width="86" style="22" bestFit="1" customWidth="1"/>
    <col min="4879" max="5120" width="9.140625" style="22"/>
    <col min="5121" max="5121" width="10.85546875" style="22" customWidth="1"/>
    <col min="5122" max="5122" width="9.140625" style="22"/>
    <col min="5123" max="5123" width="32.5703125" style="22" customWidth="1"/>
    <col min="5124" max="5124" width="9.140625" style="22"/>
    <col min="5125" max="5125" width="3.28515625" style="22" customWidth="1"/>
    <col min="5126" max="5126" width="9.140625" style="22"/>
    <col min="5127" max="5127" width="10.140625" style="22" customWidth="1"/>
    <col min="5128" max="5128" width="10.28515625" style="22" bestFit="1" customWidth="1"/>
    <col min="5129" max="5131" width="0" style="22" hidden="1" customWidth="1"/>
    <col min="5132" max="5132" width="13.28515625" style="22" customWidth="1"/>
    <col min="5133" max="5133" width="50.42578125" style="22" bestFit="1" customWidth="1"/>
    <col min="5134" max="5134" width="86" style="22" bestFit="1" customWidth="1"/>
    <col min="5135" max="5376" width="9.140625" style="22"/>
    <col min="5377" max="5377" width="10.85546875" style="22" customWidth="1"/>
    <col min="5378" max="5378" width="9.140625" style="22"/>
    <col min="5379" max="5379" width="32.5703125" style="22" customWidth="1"/>
    <col min="5380" max="5380" width="9.140625" style="22"/>
    <col min="5381" max="5381" width="3.28515625" style="22" customWidth="1"/>
    <col min="5382" max="5382" width="9.140625" style="22"/>
    <col min="5383" max="5383" width="10.140625" style="22" customWidth="1"/>
    <col min="5384" max="5384" width="10.28515625" style="22" bestFit="1" customWidth="1"/>
    <col min="5385" max="5387" width="0" style="22" hidden="1" customWidth="1"/>
    <col min="5388" max="5388" width="13.28515625" style="22" customWidth="1"/>
    <col min="5389" max="5389" width="50.42578125" style="22" bestFit="1" customWidth="1"/>
    <col min="5390" max="5390" width="86" style="22" bestFit="1" customWidth="1"/>
    <col min="5391" max="5632" width="9.140625" style="22"/>
    <col min="5633" max="5633" width="10.85546875" style="22" customWidth="1"/>
    <col min="5634" max="5634" width="9.140625" style="22"/>
    <col min="5635" max="5635" width="32.5703125" style="22" customWidth="1"/>
    <col min="5636" max="5636" width="9.140625" style="22"/>
    <col min="5637" max="5637" width="3.28515625" style="22" customWidth="1"/>
    <col min="5638" max="5638" width="9.140625" style="22"/>
    <col min="5639" max="5639" width="10.140625" style="22" customWidth="1"/>
    <col min="5640" max="5640" width="10.28515625" style="22" bestFit="1" customWidth="1"/>
    <col min="5641" max="5643" width="0" style="22" hidden="1" customWidth="1"/>
    <col min="5644" max="5644" width="13.28515625" style="22" customWidth="1"/>
    <col min="5645" max="5645" width="50.42578125" style="22" bestFit="1" customWidth="1"/>
    <col min="5646" max="5646" width="86" style="22" bestFit="1" customWidth="1"/>
    <col min="5647" max="5888" width="9.140625" style="22"/>
    <col min="5889" max="5889" width="10.85546875" style="22" customWidth="1"/>
    <col min="5890" max="5890" width="9.140625" style="22"/>
    <col min="5891" max="5891" width="32.5703125" style="22" customWidth="1"/>
    <col min="5892" max="5892" width="9.140625" style="22"/>
    <col min="5893" max="5893" width="3.28515625" style="22" customWidth="1"/>
    <col min="5894" max="5894" width="9.140625" style="22"/>
    <col min="5895" max="5895" width="10.140625" style="22" customWidth="1"/>
    <col min="5896" max="5896" width="10.28515625" style="22" bestFit="1" customWidth="1"/>
    <col min="5897" max="5899" width="0" style="22" hidden="1" customWidth="1"/>
    <col min="5900" max="5900" width="13.28515625" style="22" customWidth="1"/>
    <col min="5901" max="5901" width="50.42578125" style="22" bestFit="1" customWidth="1"/>
    <col min="5902" max="5902" width="86" style="22" bestFit="1" customWidth="1"/>
    <col min="5903" max="6144" width="9.140625" style="22"/>
    <col min="6145" max="6145" width="10.85546875" style="22" customWidth="1"/>
    <col min="6146" max="6146" width="9.140625" style="22"/>
    <col min="6147" max="6147" width="32.5703125" style="22" customWidth="1"/>
    <col min="6148" max="6148" width="9.140625" style="22"/>
    <col min="6149" max="6149" width="3.28515625" style="22" customWidth="1"/>
    <col min="6150" max="6150" width="9.140625" style="22"/>
    <col min="6151" max="6151" width="10.140625" style="22" customWidth="1"/>
    <col min="6152" max="6152" width="10.28515625" style="22" bestFit="1" customWidth="1"/>
    <col min="6153" max="6155" width="0" style="22" hidden="1" customWidth="1"/>
    <col min="6156" max="6156" width="13.28515625" style="22" customWidth="1"/>
    <col min="6157" max="6157" width="50.42578125" style="22" bestFit="1" customWidth="1"/>
    <col min="6158" max="6158" width="86" style="22" bestFit="1" customWidth="1"/>
    <col min="6159" max="6400" width="9.140625" style="22"/>
    <col min="6401" max="6401" width="10.85546875" style="22" customWidth="1"/>
    <col min="6402" max="6402" width="9.140625" style="22"/>
    <col min="6403" max="6403" width="32.5703125" style="22" customWidth="1"/>
    <col min="6404" max="6404" width="9.140625" style="22"/>
    <col min="6405" max="6405" width="3.28515625" style="22" customWidth="1"/>
    <col min="6406" max="6406" width="9.140625" style="22"/>
    <col min="6407" max="6407" width="10.140625" style="22" customWidth="1"/>
    <col min="6408" max="6408" width="10.28515625" style="22" bestFit="1" customWidth="1"/>
    <col min="6409" max="6411" width="0" style="22" hidden="1" customWidth="1"/>
    <col min="6412" max="6412" width="13.28515625" style="22" customWidth="1"/>
    <col min="6413" max="6413" width="50.42578125" style="22" bestFit="1" customWidth="1"/>
    <col min="6414" max="6414" width="86" style="22" bestFit="1" customWidth="1"/>
    <col min="6415" max="6656" width="9.140625" style="22"/>
    <col min="6657" max="6657" width="10.85546875" style="22" customWidth="1"/>
    <col min="6658" max="6658" width="9.140625" style="22"/>
    <col min="6659" max="6659" width="32.5703125" style="22" customWidth="1"/>
    <col min="6660" max="6660" width="9.140625" style="22"/>
    <col min="6661" max="6661" width="3.28515625" style="22" customWidth="1"/>
    <col min="6662" max="6662" width="9.140625" style="22"/>
    <col min="6663" max="6663" width="10.140625" style="22" customWidth="1"/>
    <col min="6664" max="6664" width="10.28515625" style="22" bestFit="1" customWidth="1"/>
    <col min="6665" max="6667" width="0" style="22" hidden="1" customWidth="1"/>
    <col min="6668" max="6668" width="13.28515625" style="22" customWidth="1"/>
    <col min="6669" max="6669" width="50.42578125" style="22" bestFit="1" customWidth="1"/>
    <col min="6670" max="6670" width="86" style="22" bestFit="1" customWidth="1"/>
    <col min="6671" max="6912" width="9.140625" style="22"/>
    <col min="6913" max="6913" width="10.85546875" style="22" customWidth="1"/>
    <col min="6914" max="6914" width="9.140625" style="22"/>
    <col min="6915" max="6915" width="32.5703125" style="22" customWidth="1"/>
    <col min="6916" max="6916" width="9.140625" style="22"/>
    <col min="6917" max="6917" width="3.28515625" style="22" customWidth="1"/>
    <col min="6918" max="6918" width="9.140625" style="22"/>
    <col min="6919" max="6919" width="10.140625" style="22" customWidth="1"/>
    <col min="6920" max="6920" width="10.28515625" style="22" bestFit="1" customWidth="1"/>
    <col min="6921" max="6923" width="0" style="22" hidden="1" customWidth="1"/>
    <col min="6924" max="6924" width="13.28515625" style="22" customWidth="1"/>
    <col min="6925" max="6925" width="50.42578125" style="22" bestFit="1" customWidth="1"/>
    <col min="6926" max="6926" width="86" style="22" bestFit="1" customWidth="1"/>
    <col min="6927" max="7168" width="9.140625" style="22"/>
    <col min="7169" max="7169" width="10.85546875" style="22" customWidth="1"/>
    <col min="7170" max="7170" width="9.140625" style="22"/>
    <col min="7171" max="7171" width="32.5703125" style="22" customWidth="1"/>
    <col min="7172" max="7172" width="9.140625" style="22"/>
    <col min="7173" max="7173" width="3.28515625" style="22" customWidth="1"/>
    <col min="7174" max="7174" width="9.140625" style="22"/>
    <col min="7175" max="7175" width="10.140625" style="22" customWidth="1"/>
    <col min="7176" max="7176" width="10.28515625" style="22" bestFit="1" customWidth="1"/>
    <col min="7177" max="7179" width="0" style="22" hidden="1" customWidth="1"/>
    <col min="7180" max="7180" width="13.28515625" style="22" customWidth="1"/>
    <col min="7181" max="7181" width="50.42578125" style="22" bestFit="1" customWidth="1"/>
    <col min="7182" max="7182" width="86" style="22" bestFit="1" customWidth="1"/>
    <col min="7183" max="7424" width="9.140625" style="22"/>
    <col min="7425" max="7425" width="10.85546875" style="22" customWidth="1"/>
    <col min="7426" max="7426" width="9.140625" style="22"/>
    <col min="7427" max="7427" width="32.5703125" style="22" customWidth="1"/>
    <col min="7428" max="7428" width="9.140625" style="22"/>
    <col min="7429" max="7429" width="3.28515625" style="22" customWidth="1"/>
    <col min="7430" max="7430" width="9.140625" style="22"/>
    <col min="7431" max="7431" width="10.140625" style="22" customWidth="1"/>
    <col min="7432" max="7432" width="10.28515625" style="22" bestFit="1" customWidth="1"/>
    <col min="7433" max="7435" width="0" style="22" hidden="1" customWidth="1"/>
    <col min="7436" max="7436" width="13.28515625" style="22" customWidth="1"/>
    <col min="7437" max="7437" width="50.42578125" style="22" bestFit="1" customWidth="1"/>
    <col min="7438" max="7438" width="86" style="22" bestFit="1" customWidth="1"/>
    <col min="7439" max="7680" width="9.140625" style="22"/>
    <col min="7681" max="7681" width="10.85546875" style="22" customWidth="1"/>
    <col min="7682" max="7682" width="9.140625" style="22"/>
    <col min="7683" max="7683" width="32.5703125" style="22" customWidth="1"/>
    <col min="7684" max="7684" width="9.140625" style="22"/>
    <col min="7685" max="7685" width="3.28515625" style="22" customWidth="1"/>
    <col min="7686" max="7686" width="9.140625" style="22"/>
    <col min="7687" max="7687" width="10.140625" style="22" customWidth="1"/>
    <col min="7688" max="7688" width="10.28515625" style="22" bestFit="1" customWidth="1"/>
    <col min="7689" max="7691" width="0" style="22" hidden="1" customWidth="1"/>
    <col min="7692" max="7692" width="13.28515625" style="22" customWidth="1"/>
    <col min="7693" max="7693" width="50.42578125" style="22" bestFit="1" customWidth="1"/>
    <col min="7694" max="7694" width="86" style="22" bestFit="1" customWidth="1"/>
    <col min="7695" max="7936" width="9.140625" style="22"/>
    <col min="7937" max="7937" width="10.85546875" style="22" customWidth="1"/>
    <col min="7938" max="7938" width="9.140625" style="22"/>
    <col min="7939" max="7939" width="32.5703125" style="22" customWidth="1"/>
    <col min="7940" max="7940" width="9.140625" style="22"/>
    <col min="7941" max="7941" width="3.28515625" style="22" customWidth="1"/>
    <col min="7942" max="7942" width="9.140625" style="22"/>
    <col min="7943" max="7943" width="10.140625" style="22" customWidth="1"/>
    <col min="7944" max="7944" width="10.28515625" style="22" bestFit="1" customWidth="1"/>
    <col min="7945" max="7947" width="0" style="22" hidden="1" customWidth="1"/>
    <col min="7948" max="7948" width="13.28515625" style="22" customWidth="1"/>
    <col min="7949" max="7949" width="50.42578125" style="22" bestFit="1" customWidth="1"/>
    <col min="7950" max="7950" width="86" style="22" bestFit="1" customWidth="1"/>
    <col min="7951" max="8192" width="9.140625" style="22"/>
    <col min="8193" max="8193" width="10.85546875" style="22" customWidth="1"/>
    <col min="8194" max="8194" width="9.140625" style="22"/>
    <col min="8195" max="8195" width="32.5703125" style="22" customWidth="1"/>
    <col min="8196" max="8196" width="9.140625" style="22"/>
    <col min="8197" max="8197" width="3.28515625" style="22" customWidth="1"/>
    <col min="8198" max="8198" width="9.140625" style="22"/>
    <col min="8199" max="8199" width="10.140625" style="22" customWidth="1"/>
    <col min="8200" max="8200" width="10.28515625" style="22" bestFit="1" customWidth="1"/>
    <col min="8201" max="8203" width="0" style="22" hidden="1" customWidth="1"/>
    <col min="8204" max="8204" width="13.28515625" style="22" customWidth="1"/>
    <col min="8205" max="8205" width="50.42578125" style="22" bestFit="1" customWidth="1"/>
    <col min="8206" max="8206" width="86" style="22" bestFit="1" customWidth="1"/>
    <col min="8207" max="8448" width="9.140625" style="22"/>
    <col min="8449" max="8449" width="10.85546875" style="22" customWidth="1"/>
    <col min="8450" max="8450" width="9.140625" style="22"/>
    <col min="8451" max="8451" width="32.5703125" style="22" customWidth="1"/>
    <col min="8452" max="8452" width="9.140625" style="22"/>
    <col min="8453" max="8453" width="3.28515625" style="22" customWidth="1"/>
    <col min="8454" max="8454" width="9.140625" style="22"/>
    <col min="8455" max="8455" width="10.140625" style="22" customWidth="1"/>
    <col min="8456" max="8456" width="10.28515625" style="22" bestFit="1" customWidth="1"/>
    <col min="8457" max="8459" width="0" style="22" hidden="1" customWidth="1"/>
    <col min="8460" max="8460" width="13.28515625" style="22" customWidth="1"/>
    <col min="8461" max="8461" width="50.42578125" style="22" bestFit="1" customWidth="1"/>
    <col min="8462" max="8462" width="86" style="22" bestFit="1" customWidth="1"/>
    <col min="8463" max="8704" width="9.140625" style="22"/>
    <col min="8705" max="8705" width="10.85546875" style="22" customWidth="1"/>
    <col min="8706" max="8706" width="9.140625" style="22"/>
    <col min="8707" max="8707" width="32.5703125" style="22" customWidth="1"/>
    <col min="8708" max="8708" width="9.140625" style="22"/>
    <col min="8709" max="8709" width="3.28515625" style="22" customWidth="1"/>
    <col min="8710" max="8710" width="9.140625" style="22"/>
    <col min="8711" max="8711" width="10.140625" style="22" customWidth="1"/>
    <col min="8712" max="8712" width="10.28515625" style="22" bestFit="1" customWidth="1"/>
    <col min="8713" max="8715" width="0" style="22" hidden="1" customWidth="1"/>
    <col min="8716" max="8716" width="13.28515625" style="22" customWidth="1"/>
    <col min="8717" max="8717" width="50.42578125" style="22" bestFit="1" customWidth="1"/>
    <col min="8718" max="8718" width="86" style="22" bestFit="1" customWidth="1"/>
    <col min="8719" max="8960" width="9.140625" style="22"/>
    <col min="8961" max="8961" width="10.85546875" style="22" customWidth="1"/>
    <col min="8962" max="8962" width="9.140625" style="22"/>
    <col min="8963" max="8963" width="32.5703125" style="22" customWidth="1"/>
    <col min="8964" max="8964" width="9.140625" style="22"/>
    <col min="8965" max="8965" width="3.28515625" style="22" customWidth="1"/>
    <col min="8966" max="8966" width="9.140625" style="22"/>
    <col min="8967" max="8967" width="10.140625" style="22" customWidth="1"/>
    <col min="8968" max="8968" width="10.28515625" style="22" bestFit="1" customWidth="1"/>
    <col min="8969" max="8971" width="0" style="22" hidden="1" customWidth="1"/>
    <col min="8972" max="8972" width="13.28515625" style="22" customWidth="1"/>
    <col min="8973" max="8973" width="50.42578125" style="22" bestFit="1" customWidth="1"/>
    <col min="8974" max="8974" width="86" style="22" bestFit="1" customWidth="1"/>
    <col min="8975" max="9216" width="9.140625" style="22"/>
    <col min="9217" max="9217" width="10.85546875" style="22" customWidth="1"/>
    <col min="9218" max="9218" width="9.140625" style="22"/>
    <col min="9219" max="9219" width="32.5703125" style="22" customWidth="1"/>
    <col min="9220" max="9220" width="9.140625" style="22"/>
    <col min="9221" max="9221" width="3.28515625" style="22" customWidth="1"/>
    <col min="9222" max="9222" width="9.140625" style="22"/>
    <col min="9223" max="9223" width="10.140625" style="22" customWidth="1"/>
    <col min="9224" max="9224" width="10.28515625" style="22" bestFit="1" customWidth="1"/>
    <col min="9225" max="9227" width="0" style="22" hidden="1" customWidth="1"/>
    <col min="9228" max="9228" width="13.28515625" style="22" customWidth="1"/>
    <col min="9229" max="9229" width="50.42578125" style="22" bestFit="1" customWidth="1"/>
    <col min="9230" max="9230" width="86" style="22" bestFit="1" customWidth="1"/>
    <col min="9231" max="9472" width="9.140625" style="22"/>
    <col min="9473" max="9473" width="10.85546875" style="22" customWidth="1"/>
    <col min="9474" max="9474" width="9.140625" style="22"/>
    <col min="9475" max="9475" width="32.5703125" style="22" customWidth="1"/>
    <col min="9476" max="9476" width="9.140625" style="22"/>
    <col min="9477" max="9477" width="3.28515625" style="22" customWidth="1"/>
    <col min="9478" max="9478" width="9.140625" style="22"/>
    <col min="9479" max="9479" width="10.140625" style="22" customWidth="1"/>
    <col min="9480" max="9480" width="10.28515625" style="22" bestFit="1" customWidth="1"/>
    <col min="9481" max="9483" width="0" style="22" hidden="1" customWidth="1"/>
    <col min="9484" max="9484" width="13.28515625" style="22" customWidth="1"/>
    <col min="9485" max="9485" width="50.42578125" style="22" bestFit="1" customWidth="1"/>
    <col min="9486" max="9486" width="86" style="22" bestFit="1" customWidth="1"/>
    <col min="9487" max="9728" width="9.140625" style="22"/>
    <col min="9729" max="9729" width="10.85546875" style="22" customWidth="1"/>
    <col min="9730" max="9730" width="9.140625" style="22"/>
    <col min="9731" max="9731" width="32.5703125" style="22" customWidth="1"/>
    <col min="9732" max="9732" width="9.140625" style="22"/>
    <col min="9733" max="9733" width="3.28515625" style="22" customWidth="1"/>
    <col min="9734" max="9734" width="9.140625" style="22"/>
    <col min="9735" max="9735" width="10.140625" style="22" customWidth="1"/>
    <col min="9736" max="9736" width="10.28515625" style="22" bestFit="1" customWidth="1"/>
    <col min="9737" max="9739" width="0" style="22" hidden="1" customWidth="1"/>
    <col min="9740" max="9740" width="13.28515625" style="22" customWidth="1"/>
    <col min="9741" max="9741" width="50.42578125" style="22" bestFit="1" customWidth="1"/>
    <col min="9742" max="9742" width="86" style="22" bestFit="1" customWidth="1"/>
    <col min="9743" max="9984" width="9.140625" style="22"/>
    <col min="9985" max="9985" width="10.85546875" style="22" customWidth="1"/>
    <col min="9986" max="9986" width="9.140625" style="22"/>
    <col min="9987" max="9987" width="32.5703125" style="22" customWidth="1"/>
    <col min="9988" max="9988" width="9.140625" style="22"/>
    <col min="9989" max="9989" width="3.28515625" style="22" customWidth="1"/>
    <col min="9990" max="9990" width="9.140625" style="22"/>
    <col min="9991" max="9991" width="10.140625" style="22" customWidth="1"/>
    <col min="9992" max="9992" width="10.28515625" style="22" bestFit="1" customWidth="1"/>
    <col min="9993" max="9995" width="0" style="22" hidden="1" customWidth="1"/>
    <col min="9996" max="9996" width="13.28515625" style="22" customWidth="1"/>
    <col min="9997" max="9997" width="50.42578125" style="22" bestFit="1" customWidth="1"/>
    <col min="9998" max="9998" width="86" style="22" bestFit="1" customWidth="1"/>
    <col min="9999" max="10240" width="9.140625" style="22"/>
    <col min="10241" max="10241" width="10.85546875" style="22" customWidth="1"/>
    <col min="10242" max="10242" width="9.140625" style="22"/>
    <col min="10243" max="10243" width="32.5703125" style="22" customWidth="1"/>
    <col min="10244" max="10244" width="9.140625" style="22"/>
    <col min="10245" max="10245" width="3.28515625" style="22" customWidth="1"/>
    <col min="10246" max="10246" width="9.140625" style="22"/>
    <col min="10247" max="10247" width="10.140625" style="22" customWidth="1"/>
    <col min="10248" max="10248" width="10.28515625" style="22" bestFit="1" customWidth="1"/>
    <col min="10249" max="10251" width="0" style="22" hidden="1" customWidth="1"/>
    <col min="10252" max="10252" width="13.28515625" style="22" customWidth="1"/>
    <col min="10253" max="10253" width="50.42578125" style="22" bestFit="1" customWidth="1"/>
    <col min="10254" max="10254" width="86" style="22" bestFit="1" customWidth="1"/>
    <col min="10255" max="10496" width="9.140625" style="22"/>
    <col min="10497" max="10497" width="10.85546875" style="22" customWidth="1"/>
    <col min="10498" max="10498" width="9.140625" style="22"/>
    <col min="10499" max="10499" width="32.5703125" style="22" customWidth="1"/>
    <col min="10500" max="10500" width="9.140625" style="22"/>
    <col min="10501" max="10501" width="3.28515625" style="22" customWidth="1"/>
    <col min="10502" max="10502" width="9.140625" style="22"/>
    <col min="10503" max="10503" width="10.140625" style="22" customWidth="1"/>
    <col min="10504" max="10504" width="10.28515625" style="22" bestFit="1" customWidth="1"/>
    <col min="10505" max="10507" width="0" style="22" hidden="1" customWidth="1"/>
    <col min="10508" max="10508" width="13.28515625" style="22" customWidth="1"/>
    <col min="10509" max="10509" width="50.42578125" style="22" bestFit="1" customWidth="1"/>
    <col min="10510" max="10510" width="86" style="22" bestFit="1" customWidth="1"/>
    <col min="10511" max="10752" width="9.140625" style="22"/>
    <col min="10753" max="10753" width="10.85546875" style="22" customWidth="1"/>
    <col min="10754" max="10754" width="9.140625" style="22"/>
    <col min="10755" max="10755" width="32.5703125" style="22" customWidth="1"/>
    <col min="10756" max="10756" width="9.140625" style="22"/>
    <col min="10757" max="10757" width="3.28515625" style="22" customWidth="1"/>
    <col min="10758" max="10758" width="9.140625" style="22"/>
    <col min="10759" max="10759" width="10.140625" style="22" customWidth="1"/>
    <col min="10760" max="10760" width="10.28515625" style="22" bestFit="1" customWidth="1"/>
    <col min="10761" max="10763" width="0" style="22" hidden="1" customWidth="1"/>
    <col min="10764" max="10764" width="13.28515625" style="22" customWidth="1"/>
    <col min="10765" max="10765" width="50.42578125" style="22" bestFit="1" customWidth="1"/>
    <col min="10766" max="10766" width="86" style="22" bestFit="1" customWidth="1"/>
    <col min="10767" max="11008" width="9.140625" style="22"/>
    <col min="11009" max="11009" width="10.85546875" style="22" customWidth="1"/>
    <col min="11010" max="11010" width="9.140625" style="22"/>
    <col min="11011" max="11011" width="32.5703125" style="22" customWidth="1"/>
    <col min="11012" max="11012" width="9.140625" style="22"/>
    <col min="11013" max="11013" width="3.28515625" style="22" customWidth="1"/>
    <col min="11014" max="11014" width="9.140625" style="22"/>
    <col min="11015" max="11015" width="10.140625" style="22" customWidth="1"/>
    <col min="11016" max="11016" width="10.28515625" style="22" bestFit="1" customWidth="1"/>
    <col min="11017" max="11019" width="0" style="22" hidden="1" customWidth="1"/>
    <col min="11020" max="11020" width="13.28515625" style="22" customWidth="1"/>
    <col min="11021" max="11021" width="50.42578125" style="22" bestFit="1" customWidth="1"/>
    <col min="11022" max="11022" width="86" style="22" bestFit="1" customWidth="1"/>
    <col min="11023" max="11264" width="9.140625" style="22"/>
    <col min="11265" max="11265" width="10.85546875" style="22" customWidth="1"/>
    <col min="11266" max="11266" width="9.140625" style="22"/>
    <col min="11267" max="11267" width="32.5703125" style="22" customWidth="1"/>
    <col min="11268" max="11268" width="9.140625" style="22"/>
    <col min="11269" max="11269" width="3.28515625" style="22" customWidth="1"/>
    <col min="11270" max="11270" width="9.140625" style="22"/>
    <col min="11271" max="11271" width="10.140625" style="22" customWidth="1"/>
    <col min="11272" max="11272" width="10.28515625" style="22" bestFit="1" customWidth="1"/>
    <col min="11273" max="11275" width="0" style="22" hidden="1" customWidth="1"/>
    <col min="11276" max="11276" width="13.28515625" style="22" customWidth="1"/>
    <col min="11277" max="11277" width="50.42578125" style="22" bestFit="1" customWidth="1"/>
    <col min="11278" max="11278" width="86" style="22" bestFit="1" customWidth="1"/>
    <col min="11279" max="11520" width="9.140625" style="22"/>
    <col min="11521" max="11521" width="10.85546875" style="22" customWidth="1"/>
    <col min="11522" max="11522" width="9.140625" style="22"/>
    <col min="11523" max="11523" width="32.5703125" style="22" customWidth="1"/>
    <col min="11524" max="11524" width="9.140625" style="22"/>
    <col min="11525" max="11525" width="3.28515625" style="22" customWidth="1"/>
    <col min="11526" max="11526" width="9.140625" style="22"/>
    <col min="11527" max="11527" width="10.140625" style="22" customWidth="1"/>
    <col min="11528" max="11528" width="10.28515625" style="22" bestFit="1" customWidth="1"/>
    <col min="11529" max="11531" width="0" style="22" hidden="1" customWidth="1"/>
    <col min="11532" max="11532" width="13.28515625" style="22" customWidth="1"/>
    <col min="11533" max="11533" width="50.42578125" style="22" bestFit="1" customWidth="1"/>
    <col min="11534" max="11534" width="86" style="22" bestFit="1" customWidth="1"/>
    <col min="11535" max="11776" width="9.140625" style="22"/>
    <col min="11777" max="11777" width="10.85546875" style="22" customWidth="1"/>
    <col min="11778" max="11778" width="9.140625" style="22"/>
    <col min="11779" max="11779" width="32.5703125" style="22" customWidth="1"/>
    <col min="11780" max="11780" width="9.140625" style="22"/>
    <col min="11781" max="11781" width="3.28515625" style="22" customWidth="1"/>
    <col min="11782" max="11782" width="9.140625" style="22"/>
    <col min="11783" max="11783" width="10.140625" style="22" customWidth="1"/>
    <col min="11784" max="11784" width="10.28515625" style="22" bestFit="1" customWidth="1"/>
    <col min="11785" max="11787" width="0" style="22" hidden="1" customWidth="1"/>
    <col min="11788" max="11788" width="13.28515625" style="22" customWidth="1"/>
    <col min="11789" max="11789" width="50.42578125" style="22" bestFit="1" customWidth="1"/>
    <col min="11790" max="11790" width="86" style="22" bestFit="1" customWidth="1"/>
    <col min="11791" max="12032" width="9.140625" style="22"/>
    <col min="12033" max="12033" width="10.85546875" style="22" customWidth="1"/>
    <col min="12034" max="12034" width="9.140625" style="22"/>
    <col min="12035" max="12035" width="32.5703125" style="22" customWidth="1"/>
    <col min="12036" max="12036" width="9.140625" style="22"/>
    <col min="12037" max="12037" width="3.28515625" style="22" customWidth="1"/>
    <col min="12038" max="12038" width="9.140625" style="22"/>
    <col min="12039" max="12039" width="10.140625" style="22" customWidth="1"/>
    <col min="12040" max="12040" width="10.28515625" style="22" bestFit="1" customWidth="1"/>
    <col min="12041" max="12043" width="0" style="22" hidden="1" customWidth="1"/>
    <col min="12044" max="12044" width="13.28515625" style="22" customWidth="1"/>
    <col min="12045" max="12045" width="50.42578125" style="22" bestFit="1" customWidth="1"/>
    <col min="12046" max="12046" width="86" style="22" bestFit="1" customWidth="1"/>
    <col min="12047" max="12288" width="9.140625" style="22"/>
    <col min="12289" max="12289" width="10.85546875" style="22" customWidth="1"/>
    <col min="12290" max="12290" width="9.140625" style="22"/>
    <col min="12291" max="12291" width="32.5703125" style="22" customWidth="1"/>
    <col min="12292" max="12292" width="9.140625" style="22"/>
    <col min="12293" max="12293" width="3.28515625" style="22" customWidth="1"/>
    <col min="12294" max="12294" width="9.140625" style="22"/>
    <col min="12295" max="12295" width="10.140625" style="22" customWidth="1"/>
    <col min="12296" max="12296" width="10.28515625" style="22" bestFit="1" customWidth="1"/>
    <col min="12297" max="12299" width="0" style="22" hidden="1" customWidth="1"/>
    <col min="12300" max="12300" width="13.28515625" style="22" customWidth="1"/>
    <col min="12301" max="12301" width="50.42578125" style="22" bestFit="1" customWidth="1"/>
    <col min="12302" max="12302" width="86" style="22" bestFit="1" customWidth="1"/>
    <col min="12303" max="12544" width="9.140625" style="22"/>
    <col min="12545" max="12545" width="10.85546875" style="22" customWidth="1"/>
    <col min="12546" max="12546" width="9.140625" style="22"/>
    <col min="12547" max="12547" width="32.5703125" style="22" customWidth="1"/>
    <col min="12548" max="12548" width="9.140625" style="22"/>
    <col min="12549" max="12549" width="3.28515625" style="22" customWidth="1"/>
    <col min="12550" max="12550" width="9.140625" style="22"/>
    <col min="12551" max="12551" width="10.140625" style="22" customWidth="1"/>
    <col min="12552" max="12552" width="10.28515625" style="22" bestFit="1" customWidth="1"/>
    <col min="12553" max="12555" width="0" style="22" hidden="1" customWidth="1"/>
    <col min="12556" max="12556" width="13.28515625" style="22" customWidth="1"/>
    <col min="12557" max="12557" width="50.42578125" style="22" bestFit="1" customWidth="1"/>
    <col min="12558" max="12558" width="86" style="22" bestFit="1" customWidth="1"/>
    <col min="12559" max="12800" width="9.140625" style="22"/>
    <col min="12801" max="12801" width="10.85546875" style="22" customWidth="1"/>
    <col min="12802" max="12802" width="9.140625" style="22"/>
    <col min="12803" max="12803" width="32.5703125" style="22" customWidth="1"/>
    <col min="12804" max="12804" width="9.140625" style="22"/>
    <col min="12805" max="12805" width="3.28515625" style="22" customWidth="1"/>
    <col min="12806" max="12806" width="9.140625" style="22"/>
    <col min="12807" max="12807" width="10.140625" style="22" customWidth="1"/>
    <col min="12808" max="12808" width="10.28515625" style="22" bestFit="1" customWidth="1"/>
    <col min="12809" max="12811" width="0" style="22" hidden="1" customWidth="1"/>
    <col min="12812" max="12812" width="13.28515625" style="22" customWidth="1"/>
    <col min="12813" max="12813" width="50.42578125" style="22" bestFit="1" customWidth="1"/>
    <col min="12814" max="12814" width="86" style="22" bestFit="1" customWidth="1"/>
    <col min="12815" max="13056" width="9.140625" style="22"/>
    <col min="13057" max="13057" width="10.85546875" style="22" customWidth="1"/>
    <col min="13058" max="13058" width="9.140625" style="22"/>
    <col min="13059" max="13059" width="32.5703125" style="22" customWidth="1"/>
    <col min="13060" max="13060" width="9.140625" style="22"/>
    <col min="13061" max="13061" width="3.28515625" style="22" customWidth="1"/>
    <col min="13062" max="13062" width="9.140625" style="22"/>
    <col min="13063" max="13063" width="10.140625" style="22" customWidth="1"/>
    <col min="13064" max="13064" width="10.28515625" style="22" bestFit="1" customWidth="1"/>
    <col min="13065" max="13067" width="0" style="22" hidden="1" customWidth="1"/>
    <col min="13068" max="13068" width="13.28515625" style="22" customWidth="1"/>
    <col min="13069" max="13069" width="50.42578125" style="22" bestFit="1" customWidth="1"/>
    <col min="13070" max="13070" width="86" style="22" bestFit="1" customWidth="1"/>
    <col min="13071" max="13312" width="9.140625" style="22"/>
    <col min="13313" max="13313" width="10.85546875" style="22" customWidth="1"/>
    <col min="13314" max="13314" width="9.140625" style="22"/>
    <col min="13315" max="13315" width="32.5703125" style="22" customWidth="1"/>
    <col min="13316" max="13316" width="9.140625" style="22"/>
    <col min="13317" max="13317" width="3.28515625" style="22" customWidth="1"/>
    <col min="13318" max="13318" width="9.140625" style="22"/>
    <col min="13319" max="13319" width="10.140625" style="22" customWidth="1"/>
    <col min="13320" max="13320" width="10.28515625" style="22" bestFit="1" customWidth="1"/>
    <col min="13321" max="13323" width="0" style="22" hidden="1" customWidth="1"/>
    <col min="13324" max="13324" width="13.28515625" style="22" customWidth="1"/>
    <col min="13325" max="13325" width="50.42578125" style="22" bestFit="1" customWidth="1"/>
    <col min="13326" max="13326" width="86" style="22" bestFit="1" customWidth="1"/>
    <col min="13327" max="13568" width="9.140625" style="22"/>
    <col min="13569" max="13569" width="10.85546875" style="22" customWidth="1"/>
    <col min="13570" max="13570" width="9.140625" style="22"/>
    <col min="13571" max="13571" width="32.5703125" style="22" customWidth="1"/>
    <col min="13572" max="13572" width="9.140625" style="22"/>
    <col min="13573" max="13573" width="3.28515625" style="22" customWidth="1"/>
    <col min="13574" max="13574" width="9.140625" style="22"/>
    <col min="13575" max="13575" width="10.140625" style="22" customWidth="1"/>
    <col min="13576" max="13576" width="10.28515625" style="22" bestFit="1" customWidth="1"/>
    <col min="13577" max="13579" width="0" style="22" hidden="1" customWidth="1"/>
    <col min="13580" max="13580" width="13.28515625" style="22" customWidth="1"/>
    <col min="13581" max="13581" width="50.42578125" style="22" bestFit="1" customWidth="1"/>
    <col min="13582" max="13582" width="86" style="22" bestFit="1" customWidth="1"/>
    <col min="13583" max="13824" width="9.140625" style="22"/>
    <col min="13825" max="13825" width="10.85546875" style="22" customWidth="1"/>
    <col min="13826" max="13826" width="9.140625" style="22"/>
    <col min="13827" max="13827" width="32.5703125" style="22" customWidth="1"/>
    <col min="13828" max="13828" width="9.140625" style="22"/>
    <col min="13829" max="13829" width="3.28515625" style="22" customWidth="1"/>
    <col min="13830" max="13830" width="9.140625" style="22"/>
    <col min="13831" max="13831" width="10.140625" style="22" customWidth="1"/>
    <col min="13832" max="13832" width="10.28515625" style="22" bestFit="1" customWidth="1"/>
    <col min="13833" max="13835" width="0" style="22" hidden="1" customWidth="1"/>
    <col min="13836" max="13836" width="13.28515625" style="22" customWidth="1"/>
    <col min="13837" max="13837" width="50.42578125" style="22" bestFit="1" customWidth="1"/>
    <col min="13838" max="13838" width="86" style="22" bestFit="1" customWidth="1"/>
    <col min="13839" max="14080" width="9.140625" style="22"/>
    <col min="14081" max="14081" width="10.85546875" style="22" customWidth="1"/>
    <col min="14082" max="14082" width="9.140625" style="22"/>
    <col min="14083" max="14083" width="32.5703125" style="22" customWidth="1"/>
    <col min="14084" max="14084" width="9.140625" style="22"/>
    <col min="14085" max="14085" width="3.28515625" style="22" customWidth="1"/>
    <col min="14086" max="14086" width="9.140625" style="22"/>
    <col min="14087" max="14087" width="10.140625" style="22" customWidth="1"/>
    <col min="14088" max="14088" width="10.28515625" style="22" bestFit="1" customWidth="1"/>
    <col min="14089" max="14091" width="0" style="22" hidden="1" customWidth="1"/>
    <col min="14092" max="14092" width="13.28515625" style="22" customWidth="1"/>
    <col min="14093" max="14093" width="50.42578125" style="22" bestFit="1" customWidth="1"/>
    <col min="14094" max="14094" width="86" style="22" bestFit="1" customWidth="1"/>
    <col min="14095" max="14336" width="9.140625" style="22"/>
    <col min="14337" max="14337" width="10.85546875" style="22" customWidth="1"/>
    <col min="14338" max="14338" width="9.140625" style="22"/>
    <col min="14339" max="14339" width="32.5703125" style="22" customWidth="1"/>
    <col min="14340" max="14340" width="9.140625" style="22"/>
    <col min="14341" max="14341" width="3.28515625" style="22" customWidth="1"/>
    <col min="14342" max="14342" width="9.140625" style="22"/>
    <col min="14343" max="14343" width="10.140625" style="22" customWidth="1"/>
    <col min="14344" max="14344" width="10.28515625" style="22" bestFit="1" customWidth="1"/>
    <col min="14345" max="14347" width="0" style="22" hidden="1" customWidth="1"/>
    <col min="14348" max="14348" width="13.28515625" style="22" customWidth="1"/>
    <col min="14349" max="14349" width="50.42578125" style="22" bestFit="1" customWidth="1"/>
    <col min="14350" max="14350" width="86" style="22" bestFit="1" customWidth="1"/>
    <col min="14351" max="14592" width="9.140625" style="22"/>
    <col min="14593" max="14593" width="10.85546875" style="22" customWidth="1"/>
    <col min="14594" max="14594" width="9.140625" style="22"/>
    <col min="14595" max="14595" width="32.5703125" style="22" customWidth="1"/>
    <col min="14596" max="14596" width="9.140625" style="22"/>
    <col min="14597" max="14597" width="3.28515625" style="22" customWidth="1"/>
    <col min="14598" max="14598" width="9.140625" style="22"/>
    <col min="14599" max="14599" width="10.140625" style="22" customWidth="1"/>
    <col min="14600" max="14600" width="10.28515625" style="22" bestFit="1" customWidth="1"/>
    <col min="14601" max="14603" width="0" style="22" hidden="1" customWidth="1"/>
    <col min="14604" max="14604" width="13.28515625" style="22" customWidth="1"/>
    <col min="14605" max="14605" width="50.42578125" style="22" bestFit="1" customWidth="1"/>
    <col min="14606" max="14606" width="86" style="22" bestFit="1" customWidth="1"/>
    <col min="14607" max="14848" width="9.140625" style="22"/>
    <col min="14849" max="14849" width="10.85546875" style="22" customWidth="1"/>
    <col min="14850" max="14850" width="9.140625" style="22"/>
    <col min="14851" max="14851" width="32.5703125" style="22" customWidth="1"/>
    <col min="14852" max="14852" width="9.140625" style="22"/>
    <col min="14853" max="14853" width="3.28515625" style="22" customWidth="1"/>
    <col min="14854" max="14854" width="9.140625" style="22"/>
    <col min="14855" max="14855" width="10.140625" style="22" customWidth="1"/>
    <col min="14856" max="14856" width="10.28515625" style="22" bestFit="1" customWidth="1"/>
    <col min="14857" max="14859" width="0" style="22" hidden="1" customWidth="1"/>
    <col min="14860" max="14860" width="13.28515625" style="22" customWidth="1"/>
    <col min="14861" max="14861" width="50.42578125" style="22" bestFit="1" customWidth="1"/>
    <col min="14862" max="14862" width="86" style="22" bestFit="1" customWidth="1"/>
    <col min="14863" max="15104" width="9.140625" style="22"/>
    <col min="15105" max="15105" width="10.85546875" style="22" customWidth="1"/>
    <col min="15106" max="15106" width="9.140625" style="22"/>
    <col min="15107" max="15107" width="32.5703125" style="22" customWidth="1"/>
    <col min="15108" max="15108" width="9.140625" style="22"/>
    <col min="15109" max="15109" width="3.28515625" style="22" customWidth="1"/>
    <col min="15110" max="15110" width="9.140625" style="22"/>
    <col min="15111" max="15111" width="10.140625" style="22" customWidth="1"/>
    <col min="15112" max="15112" width="10.28515625" style="22" bestFit="1" customWidth="1"/>
    <col min="15113" max="15115" width="0" style="22" hidden="1" customWidth="1"/>
    <col min="15116" max="15116" width="13.28515625" style="22" customWidth="1"/>
    <col min="15117" max="15117" width="50.42578125" style="22" bestFit="1" customWidth="1"/>
    <col min="15118" max="15118" width="86" style="22" bestFit="1" customWidth="1"/>
    <col min="15119" max="15360" width="9.140625" style="22"/>
    <col min="15361" max="15361" width="10.85546875" style="22" customWidth="1"/>
    <col min="15362" max="15362" width="9.140625" style="22"/>
    <col min="15363" max="15363" width="32.5703125" style="22" customWidth="1"/>
    <col min="15364" max="15364" width="9.140625" style="22"/>
    <col min="15365" max="15365" width="3.28515625" style="22" customWidth="1"/>
    <col min="15366" max="15366" width="9.140625" style="22"/>
    <col min="15367" max="15367" width="10.140625" style="22" customWidth="1"/>
    <col min="15368" max="15368" width="10.28515625" style="22" bestFit="1" customWidth="1"/>
    <col min="15369" max="15371" width="0" style="22" hidden="1" customWidth="1"/>
    <col min="15372" max="15372" width="13.28515625" style="22" customWidth="1"/>
    <col min="15373" max="15373" width="50.42578125" style="22" bestFit="1" customWidth="1"/>
    <col min="15374" max="15374" width="86" style="22" bestFit="1" customWidth="1"/>
    <col min="15375" max="15616" width="9.140625" style="22"/>
    <col min="15617" max="15617" width="10.85546875" style="22" customWidth="1"/>
    <col min="15618" max="15618" width="9.140625" style="22"/>
    <col min="15619" max="15619" width="32.5703125" style="22" customWidth="1"/>
    <col min="15620" max="15620" width="9.140625" style="22"/>
    <col min="15621" max="15621" width="3.28515625" style="22" customWidth="1"/>
    <col min="15622" max="15622" width="9.140625" style="22"/>
    <col min="15623" max="15623" width="10.140625" style="22" customWidth="1"/>
    <col min="15624" max="15624" width="10.28515625" style="22" bestFit="1" customWidth="1"/>
    <col min="15625" max="15627" width="0" style="22" hidden="1" customWidth="1"/>
    <col min="15628" max="15628" width="13.28515625" style="22" customWidth="1"/>
    <col min="15629" max="15629" width="50.42578125" style="22" bestFit="1" customWidth="1"/>
    <col min="15630" max="15630" width="86" style="22" bestFit="1" customWidth="1"/>
    <col min="15631" max="15872" width="9.140625" style="22"/>
    <col min="15873" max="15873" width="10.85546875" style="22" customWidth="1"/>
    <col min="15874" max="15874" width="9.140625" style="22"/>
    <col min="15875" max="15875" width="32.5703125" style="22" customWidth="1"/>
    <col min="15876" max="15876" width="9.140625" style="22"/>
    <col min="15877" max="15877" width="3.28515625" style="22" customWidth="1"/>
    <col min="15878" max="15878" width="9.140625" style="22"/>
    <col min="15879" max="15879" width="10.140625" style="22" customWidth="1"/>
    <col min="15880" max="15880" width="10.28515625" style="22" bestFit="1" customWidth="1"/>
    <col min="15881" max="15883" width="0" style="22" hidden="1" customWidth="1"/>
    <col min="15884" max="15884" width="13.28515625" style="22" customWidth="1"/>
    <col min="15885" max="15885" width="50.42578125" style="22" bestFit="1" customWidth="1"/>
    <col min="15886" max="15886" width="86" style="22" bestFit="1" customWidth="1"/>
    <col min="15887" max="16128" width="9.140625" style="22"/>
    <col min="16129" max="16129" width="10.85546875" style="22" customWidth="1"/>
    <col min="16130" max="16130" width="9.140625" style="22"/>
    <col min="16131" max="16131" width="32.5703125" style="22" customWidth="1"/>
    <col min="16132" max="16132" width="9.140625" style="22"/>
    <col min="16133" max="16133" width="3.28515625" style="22" customWidth="1"/>
    <col min="16134" max="16134" width="9.140625" style="22"/>
    <col min="16135" max="16135" width="10.140625" style="22" customWidth="1"/>
    <col min="16136" max="16136" width="10.28515625" style="22" bestFit="1" customWidth="1"/>
    <col min="16137" max="16139" width="0" style="22" hidden="1" customWidth="1"/>
    <col min="16140" max="16140" width="13.28515625" style="22" customWidth="1"/>
    <col min="16141" max="16141" width="50.42578125" style="22" bestFit="1" customWidth="1"/>
    <col min="16142" max="16142" width="86" style="22" bestFit="1" customWidth="1"/>
    <col min="16143" max="16384" width="9.140625" style="22"/>
  </cols>
  <sheetData>
    <row r="1" spans="1:14" ht="18" x14ac:dyDescent="0.2">
      <c r="A1" s="152" t="s">
        <v>19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20"/>
    </row>
    <row r="2" spans="1:14" ht="15.75" x14ac:dyDescent="0.2">
      <c r="A2" s="23" t="s">
        <v>2</v>
      </c>
      <c r="B2" s="19"/>
      <c r="C2" s="24" t="s">
        <v>3</v>
      </c>
      <c r="D2" s="19"/>
      <c r="E2" s="19"/>
      <c r="F2" s="19"/>
      <c r="G2" s="19"/>
      <c r="H2" s="19"/>
      <c r="I2" s="19"/>
      <c r="J2" s="19"/>
      <c r="K2" s="19"/>
      <c r="L2" s="20"/>
    </row>
    <row r="3" spans="1:14" ht="15.75" x14ac:dyDescent="0.2">
      <c r="A3" s="23" t="s">
        <v>20</v>
      </c>
      <c r="C3" s="43" t="s">
        <v>5</v>
      </c>
      <c r="L3" s="20"/>
    </row>
    <row r="4" spans="1:14" x14ac:dyDescent="0.2">
      <c r="A4" s="25"/>
    </row>
    <row r="5" spans="1:14" x14ac:dyDescent="0.2">
      <c r="A5" s="26"/>
    </row>
    <row r="6" spans="1:14" ht="15" x14ac:dyDescent="0.25">
      <c r="A6" s="26"/>
      <c r="D6" s="27"/>
      <c r="F6" s="27"/>
      <c r="N6" s="28"/>
    </row>
    <row r="7" spans="1:14" ht="44.25" x14ac:dyDescent="0.25">
      <c r="D7" s="29" t="s">
        <v>21</v>
      </c>
      <c r="E7" s="28"/>
      <c r="F7" s="29" t="s">
        <v>22</v>
      </c>
      <c r="G7" s="29" t="s">
        <v>23</v>
      </c>
      <c r="H7" s="29" t="s">
        <v>23</v>
      </c>
      <c r="I7" s="29"/>
      <c r="J7" s="29"/>
      <c r="K7" s="29"/>
      <c r="L7" s="30" t="s">
        <v>24</v>
      </c>
      <c r="M7" s="31" t="s">
        <v>25</v>
      </c>
      <c r="N7" s="32" t="s">
        <v>26</v>
      </c>
    </row>
    <row r="8" spans="1:14" ht="15" x14ac:dyDescent="0.25">
      <c r="D8" s="29" t="s">
        <v>10</v>
      </c>
      <c r="E8" s="28"/>
      <c r="F8" s="29" t="s">
        <v>10</v>
      </c>
      <c r="G8" s="29" t="s">
        <v>10</v>
      </c>
      <c r="H8" s="29" t="s">
        <v>27</v>
      </c>
      <c r="I8" s="29"/>
      <c r="J8" s="29"/>
      <c r="K8" s="28"/>
      <c r="L8" s="28"/>
      <c r="N8" s="21"/>
    </row>
    <row r="9" spans="1:14" ht="15" thickBot="1" x14ac:dyDescent="0.25">
      <c r="D9" s="27"/>
      <c r="E9" s="27"/>
      <c r="N9" s="21"/>
    </row>
    <row r="10" spans="1:14" ht="29.25" thickBot="1" x14ac:dyDescent="0.25">
      <c r="A10" s="153" t="s">
        <v>28</v>
      </c>
      <c r="B10" s="153"/>
      <c r="C10" s="153"/>
      <c r="D10" s="33">
        <v>48927</v>
      </c>
      <c r="F10" s="33">
        <v>53024</v>
      </c>
      <c r="G10" s="34"/>
      <c r="M10" s="31" t="str">
        <f>IF(F10=D22,"Explanation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0" s="35"/>
    </row>
    <row r="11" spans="1:14" ht="15" thickBot="1" x14ac:dyDescent="0.25">
      <c r="D11" s="34"/>
      <c r="F11" s="34"/>
      <c r="N11" s="21"/>
    </row>
    <row r="12" spans="1:14" ht="15" thickBot="1" x14ac:dyDescent="0.25">
      <c r="A12" s="154" t="s">
        <v>29</v>
      </c>
      <c r="B12" s="155"/>
      <c r="C12" s="156"/>
      <c r="D12" s="33">
        <v>19965</v>
      </c>
      <c r="F12" s="33">
        <v>29000</v>
      </c>
      <c r="G12" s="34">
        <f>F12-D12</f>
        <v>9035</v>
      </c>
      <c r="H12" s="36">
        <f>IF((D12&gt;F12),(D12-F12)/D12,IF(D12&lt;F12,-(D12-F12)/D12,IF(D12=F12,0)))</f>
        <v>0.45254194840971701</v>
      </c>
      <c r="I12" s="22">
        <f>IF(D12-F12&lt;200,0,IF(D12-F12&gt;200,1,IF(D12-F12=200,1)))</f>
        <v>0</v>
      </c>
      <c r="J12" s="22">
        <f>IF(F12-D12&lt;200,0,IF(F12-D12&gt;200,1,IF(F12-D12=200,1)))</f>
        <v>1</v>
      </c>
      <c r="K12" s="27">
        <f>IF(H12&lt;0.15,0,IF(H12&gt;0.15,1,IF(H12=0.15,1)))</f>
        <v>1</v>
      </c>
      <c r="L12" s="27" t="str">
        <f>IF((H12&lt;15%)*AND(G12&lt;100000)*OR(G12&gt;-100000), "NO","YES")</f>
        <v>YES</v>
      </c>
      <c r="M12" s="31" t="str">
        <f>IF((L12="YES")*AND(I12+J12&lt;1),"Explanation not required, difference less than £200"," ")</f>
        <v xml:space="preserve"> </v>
      </c>
      <c r="N12" s="35" t="s">
        <v>30</v>
      </c>
    </row>
    <row r="13" spans="1:14" ht="15" thickBot="1" x14ac:dyDescent="0.25">
      <c r="D13" s="34"/>
      <c r="F13" s="34"/>
      <c r="G13" s="34"/>
      <c r="H13" s="36"/>
      <c r="K13" s="27"/>
      <c r="L13" s="27"/>
      <c r="N13" s="21"/>
    </row>
    <row r="14" spans="1:14" ht="15" thickBot="1" x14ac:dyDescent="0.25">
      <c r="A14" s="151" t="s">
        <v>31</v>
      </c>
      <c r="B14" s="151"/>
      <c r="C14" s="151"/>
      <c r="D14" s="33">
        <v>25273</v>
      </c>
      <c r="F14" s="33">
        <v>26488</v>
      </c>
      <c r="G14" s="34">
        <f>F14-D14</f>
        <v>1215</v>
      </c>
      <c r="H14" s="36">
        <f>IF((D14&gt;F14),(D14-F14)/D14,IF(D14&lt;F14,-(D14-F14)/D14,IF(D14=F14,0)))</f>
        <v>4.8075020773157125E-2</v>
      </c>
      <c r="I14" s="22">
        <f>IF(D14-F14&lt;200,0,IF(D14-F14&gt;200,1,IF(D14-F14=200,1)))</f>
        <v>0</v>
      </c>
      <c r="J14" s="22">
        <f>IF(F14-D14&lt;200,0,IF(F14-D14&gt;200,1,IF(F14-D14=200,1)))</f>
        <v>1</v>
      </c>
      <c r="K14" s="27">
        <f>IF(H14&lt;0.15,0,IF(H14&gt;0.15,1,IF(H14=0.15,1)))</f>
        <v>0</v>
      </c>
      <c r="L14" s="27" t="str">
        <f>IF((H14&lt;15%)*AND(G14&lt;100000)*OR(G14&gt;-100000), "NO","YES")</f>
        <v>NO</v>
      </c>
      <c r="M14" s="31" t="str">
        <f>IF((L14="YES")*AND(I14+J14&lt;1),"Explanation not required, difference less than £200"," ")</f>
        <v xml:space="preserve"> </v>
      </c>
      <c r="N14" s="42"/>
    </row>
    <row r="15" spans="1:14" ht="15" thickBot="1" x14ac:dyDescent="0.25">
      <c r="D15" s="34"/>
      <c r="F15" s="34"/>
      <c r="G15" s="34"/>
      <c r="H15" s="36"/>
      <c r="K15" s="27"/>
      <c r="L15" s="27"/>
      <c r="N15" s="21"/>
    </row>
    <row r="16" spans="1:14" ht="15" thickBot="1" x14ac:dyDescent="0.25">
      <c r="A16" s="151" t="s">
        <v>32</v>
      </c>
      <c r="B16" s="151"/>
      <c r="C16" s="151"/>
      <c r="D16" s="33">
        <v>9401</v>
      </c>
      <c r="F16" s="33">
        <v>10027</v>
      </c>
      <c r="G16" s="34">
        <f>F16-D16</f>
        <v>626</v>
      </c>
      <c r="H16" s="36">
        <f>IF((D16&gt;F16),(D16-F16)/D16,IF(D16&lt;F16,-(D16-F16)/D16,IF(D16=F16,0)))</f>
        <v>6.6588660780768E-2</v>
      </c>
      <c r="I16" s="22">
        <f>IF(D16-F16&lt;200,0,IF(D16-F16&gt;200,1,IF(D16-F16=200,1)))</f>
        <v>0</v>
      </c>
      <c r="J16" s="22">
        <f>IF(F16-D16&lt;200,0,IF(F16-D16&gt;200,1,IF(F16-D16=200,1)))</f>
        <v>1</v>
      </c>
      <c r="K16" s="27">
        <f>IF(H16&lt;0.15,0,IF(H16&gt;0.15,1,IF(H16=0.15,1)))</f>
        <v>0</v>
      </c>
      <c r="L16" s="27" t="str">
        <f>IF((H16&lt;15%)*AND(G16&lt;100000)*OR(G16&gt;-100000), "NO","YES")</f>
        <v>NO</v>
      </c>
      <c r="M16" s="31" t="str">
        <f>IF((L16="YES")*AND(I16+J16&lt;1),"Explanation not required, difference less than £200"," ")</f>
        <v xml:space="preserve"> </v>
      </c>
      <c r="N16" s="35"/>
    </row>
    <row r="17" spans="1:22" ht="15" thickBot="1" x14ac:dyDescent="0.25">
      <c r="D17" s="34"/>
      <c r="F17" s="34"/>
      <c r="G17" s="34"/>
      <c r="H17" s="36"/>
      <c r="K17" s="27"/>
      <c r="L17" s="27"/>
      <c r="N17" s="21"/>
    </row>
    <row r="18" spans="1:22" ht="15" thickBot="1" x14ac:dyDescent="0.25">
      <c r="A18" s="151" t="s">
        <v>33</v>
      </c>
      <c r="B18" s="151"/>
      <c r="C18" s="151"/>
      <c r="D18" s="33">
        <v>0</v>
      </c>
      <c r="F18" s="33">
        <v>0</v>
      </c>
      <c r="G18" s="34">
        <f>F18-D18</f>
        <v>0</v>
      </c>
      <c r="H18" s="36">
        <f>IF((D18&gt;F18),(D18-F18)/D18,IF(D18&lt;F18,-(D18-F18)/D18,IF(D18=F18,0)))</f>
        <v>0</v>
      </c>
      <c r="I18" s="22">
        <f>IF(D18-F18&lt;200,0,IF(D18-F18&gt;200,1,IF(D18-F18=200,1)))</f>
        <v>0</v>
      </c>
      <c r="J18" s="22">
        <f>IF(F18-D18&lt;200,0,IF(F18-D18&gt;200,1,IF(F18-D18=200,1)))</f>
        <v>0</v>
      </c>
      <c r="K18" s="27">
        <f>IF(H18&lt;0.15,0,IF(H18&gt;0.15,1,IF(H18=0.15,1)))</f>
        <v>0</v>
      </c>
      <c r="L18" s="27" t="str">
        <f>IF((H18&lt;15%)*AND(G18&lt;100000)*OR(G18&gt;-100000), "NO","YES")</f>
        <v>NO</v>
      </c>
      <c r="M18" s="31" t="str">
        <f>IF((L18="YES")*AND(I18+J18&lt;1),"Explanation not required, difference less than £200"," ")</f>
        <v xml:space="preserve"> </v>
      </c>
      <c r="N18" s="35"/>
    </row>
    <row r="19" spans="1:22" ht="15" thickBot="1" x14ac:dyDescent="0.25">
      <c r="D19" s="34"/>
      <c r="F19" s="34"/>
      <c r="G19" s="34"/>
      <c r="H19" s="36"/>
      <c r="K19" s="27"/>
      <c r="L19" s="27"/>
      <c r="N19" s="21"/>
    </row>
    <row r="20" spans="1:22" ht="57.75" thickBot="1" x14ac:dyDescent="0.25">
      <c r="A20" s="151" t="s">
        <v>34</v>
      </c>
      <c r="B20" s="151"/>
      <c r="C20" s="151"/>
      <c r="D20" s="33">
        <v>31740</v>
      </c>
      <c r="F20" s="33">
        <v>26862</v>
      </c>
      <c r="G20" s="34">
        <f>F20-D20</f>
        <v>-4878</v>
      </c>
      <c r="H20" s="36">
        <f>IF((D20&gt;F20),(D20-F20)/D20,IF(D20&lt;F20,-(D20-F20)/D20,IF(D20=F20,0)))</f>
        <v>0.15368620037807185</v>
      </c>
      <c r="I20" s="22">
        <f>IF(D20-F20&lt;200,0,IF(D20-F20&gt;200,1,IF(D20-F20=200,1)))</f>
        <v>1</v>
      </c>
      <c r="J20" s="22">
        <f>IF(F20-D20&lt;200,0,IF(F20-D20&gt;200,1,IF(F20-D20=200,1)))</f>
        <v>0</v>
      </c>
      <c r="K20" s="27">
        <f>IF(H20&lt;0.15,0,IF(H20&gt;0.15,1,IF(H20=0.15,1)))</f>
        <v>1</v>
      </c>
      <c r="L20" s="27" t="str">
        <f>IF((H20&lt;15%)*AND(G20&lt;100000)*OR(G20&gt;-100000), "NO","YES")</f>
        <v>YES</v>
      </c>
      <c r="M20" s="31" t="str">
        <f>IF((L20="YES")*AND(I20+J20&lt;1),"Explanation not required, difference less than £200"," ")</f>
        <v xml:space="preserve"> </v>
      </c>
      <c r="N20" s="35" t="s">
        <v>43</v>
      </c>
    </row>
    <row r="21" spans="1:22" ht="15" thickBot="1" x14ac:dyDescent="0.25">
      <c r="D21" s="34"/>
      <c r="F21" s="34"/>
      <c r="G21" s="34"/>
      <c r="H21" s="36"/>
      <c r="K21" s="27"/>
      <c r="L21" s="27"/>
      <c r="N21" s="21"/>
    </row>
    <row r="22" spans="1:22" ht="15" thickBot="1" x14ac:dyDescent="0.25">
      <c r="A22" s="37" t="s">
        <v>35</v>
      </c>
      <c r="D22" s="38">
        <f>D10+D12+D14-D16-D18-D20</f>
        <v>53024</v>
      </c>
      <c r="F22" s="38">
        <f>F10+F12+F14-F16-F18-F20</f>
        <v>71623</v>
      </c>
      <c r="G22" s="34"/>
      <c r="H22" s="36"/>
      <c r="K22" s="27"/>
      <c r="L22" s="27"/>
      <c r="M22" s="39" t="s">
        <v>36</v>
      </c>
      <c r="N22" s="21"/>
    </row>
    <row r="23" spans="1:22" ht="15" thickBot="1" x14ac:dyDescent="0.25">
      <c r="D23" s="34"/>
      <c r="F23" s="34"/>
      <c r="G23" s="34"/>
      <c r="H23" s="36"/>
      <c r="K23" s="27"/>
      <c r="L23" s="27"/>
      <c r="N23" s="21"/>
    </row>
    <row r="24" spans="1:22" ht="15" thickBot="1" x14ac:dyDescent="0.25">
      <c r="A24" s="151" t="s">
        <v>37</v>
      </c>
      <c r="B24" s="151"/>
      <c r="C24" s="151"/>
      <c r="D24" s="33">
        <v>0</v>
      </c>
      <c r="F24" s="33">
        <v>0</v>
      </c>
      <c r="G24" s="34"/>
      <c r="H24" s="36"/>
      <c r="K24" s="27"/>
      <c r="L24" s="27"/>
      <c r="M24" s="39" t="s">
        <v>36</v>
      </c>
      <c r="N24" s="21"/>
    </row>
    <row r="25" spans="1:22" ht="15" thickBot="1" x14ac:dyDescent="0.25">
      <c r="D25" s="34"/>
      <c r="F25" s="34"/>
      <c r="G25" s="34"/>
      <c r="H25" s="36"/>
      <c r="K25" s="27"/>
      <c r="L25" s="27"/>
      <c r="N25" s="21"/>
    </row>
    <row r="26" spans="1:22" ht="15" thickBot="1" x14ac:dyDescent="0.25">
      <c r="A26" s="151" t="s">
        <v>38</v>
      </c>
      <c r="B26" s="151"/>
      <c r="C26" s="151"/>
      <c r="D26" s="33">
        <v>222699</v>
      </c>
      <c r="F26" s="33">
        <v>222699</v>
      </c>
      <c r="G26" s="34">
        <f>F26-D26</f>
        <v>0</v>
      </c>
      <c r="H26" s="36">
        <f>IF((D26&gt;F26),(D26-F26)/D26,IF(D26&lt;F26,-(D26-F26)/D26,IF(D26=F26,0)))</f>
        <v>0</v>
      </c>
      <c r="I26" s="22">
        <f>IF(D26-F26&lt;200,0,IF(D26-F26&gt;200,1,IF(D26-F26=200,1)))</f>
        <v>0</v>
      </c>
      <c r="J26" s="22">
        <f>IF(F26-D26&lt;200,0,IF(F26-D26&gt;200,1,IF(F26-D26=200,1)))</f>
        <v>0</v>
      </c>
      <c r="K26" s="27">
        <f>IF(H26&lt;0.15,0,IF(H26&gt;0.15,1,IF(H26=0.15,1)))</f>
        <v>0</v>
      </c>
      <c r="L26" s="27" t="str">
        <f>IF((H26&lt;15%)*AND(G26&lt;100000)*OR(G26&gt;-100000), "NO","YES")</f>
        <v>NO</v>
      </c>
      <c r="M26" s="31" t="str">
        <f>IF((L26="YES")*AND(I26+J26&lt;1),"Explanation not required, difference less than £200"," ")</f>
        <v xml:space="preserve"> </v>
      </c>
      <c r="N26" s="35"/>
    </row>
    <row r="27" spans="1:22" ht="15" thickBot="1" x14ac:dyDescent="0.25">
      <c r="D27" s="34"/>
      <c r="F27" s="34"/>
      <c r="G27" s="34"/>
      <c r="H27" s="36"/>
      <c r="K27" s="27"/>
      <c r="L27" s="27"/>
      <c r="N27" s="21"/>
    </row>
    <row r="28" spans="1:22" ht="15" thickBot="1" x14ac:dyDescent="0.25">
      <c r="A28" s="151" t="s">
        <v>39</v>
      </c>
      <c r="B28" s="151"/>
      <c r="C28" s="151"/>
      <c r="D28" s="33">
        <v>0</v>
      </c>
      <c r="F28" s="33">
        <v>0</v>
      </c>
      <c r="G28" s="34">
        <f>F28-D28</f>
        <v>0</v>
      </c>
      <c r="H28" s="36">
        <f>IF((D28&gt;F28),(D28-F28)/D28,IF(D28&lt;F28,-(D28-F28)/D28,IF(D28=F28,0)))</f>
        <v>0</v>
      </c>
      <c r="I28" s="22">
        <f>IF(D28-F28&lt;100,0,IF(D28-F28&gt;100,1,IF(D28-F28=100,1)))</f>
        <v>0</v>
      </c>
      <c r="J28" s="22">
        <f>IF(F28-D28&lt;100,0,IF(F28-D28&gt;100,1,IF(F28-D28=100,1)))</f>
        <v>0</v>
      </c>
      <c r="K28" s="27">
        <f>IF(H28&lt;0.15,0,IF(H28&gt;0.15,1,IF(H28=0.15,1)))</f>
        <v>0</v>
      </c>
      <c r="L28" s="27" t="str">
        <f>IF((H28&lt;15%)*AND(G28&lt;100000)*OR(G28&gt;-100000), "NO","YES")</f>
        <v>NO</v>
      </c>
      <c r="M28" s="31" t="str">
        <f>IF((L28="YES")*AND(I28+J28&lt;1),"Explanation not required, difference less than £200"," ")</f>
        <v xml:space="preserve"> </v>
      </c>
      <c r="N28" s="35"/>
    </row>
    <row r="29" spans="1:22" x14ac:dyDescent="0.2">
      <c r="H29" s="36"/>
      <c r="K29" s="27"/>
      <c r="L29" s="27"/>
      <c r="N29" s="21"/>
    </row>
    <row r="30" spans="1:22" ht="15" x14ac:dyDescent="0.25">
      <c r="C30" s="40" t="s">
        <v>40</v>
      </c>
    </row>
    <row r="31" spans="1:22" x14ac:dyDescent="0.2">
      <c r="O31" s="41"/>
      <c r="P31" s="41"/>
      <c r="Q31" s="41"/>
      <c r="R31" s="41"/>
      <c r="S31" s="41"/>
      <c r="T31" s="41"/>
      <c r="U31" s="41"/>
      <c r="V31" s="41"/>
    </row>
    <row r="32" spans="1:22" ht="15" x14ac:dyDescent="0.25">
      <c r="C32" s="40" t="s">
        <v>41</v>
      </c>
      <c r="N32" s="41"/>
      <c r="O32" s="41"/>
      <c r="P32" s="41"/>
      <c r="Q32" s="41"/>
      <c r="R32" s="41"/>
      <c r="S32" s="41"/>
      <c r="T32" s="41"/>
      <c r="U32" s="41"/>
      <c r="V32" s="41"/>
    </row>
    <row r="34" spans="3:3" ht="15" x14ac:dyDescent="0.25">
      <c r="C34" s="40" t="s">
        <v>42</v>
      </c>
    </row>
  </sheetData>
  <mergeCells count="10">
    <mergeCell ref="A20:C20"/>
    <mergeCell ref="A24:C24"/>
    <mergeCell ref="A26:C26"/>
    <mergeCell ref="A28:C28"/>
    <mergeCell ref="A1:K1"/>
    <mergeCell ref="A10:C10"/>
    <mergeCell ref="A12:C12"/>
    <mergeCell ref="A14:C14"/>
    <mergeCell ref="A16:C16"/>
    <mergeCell ref="A18:C1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E1160-97B1-4ED3-8B84-A8DFF0219566}">
  <sheetPr>
    <pageSetUpPr fitToPage="1"/>
  </sheetPr>
  <dimension ref="A1:T33"/>
  <sheetViews>
    <sheetView workbookViewId="0">
      <selection activeCell="D37" sqref="D37"/>
    </sheetView>
  </sheetViews>
  <sheetFormatPr defaultRowHeight="13.5" x14ac:dyDescent="0.2"/>
  <cols>
    <col min="1" max="1" width="33.140625" style="5" customWidth="1"/>
    <col min="2" max="2" width="11.28515625" style="5" bestFit="1" customWidth="1"/>
    <col min="3" max="4" width="9.140625" style="5"/>
    <col min="5" max="5" width="9.28515625" style="5" customWidth="1"/>
    <col min="6" max="7" width="10.42578125" style="6" bestFit="1" customWidth="1"/>
    <col min="8" max="16384" width="9.140625" style="5"/>
  </cols>
  <sheetData>
    <row r="1" spans="1:20" s="2" customFormat="1" ht="18" x14ac:dyDescent="0.25">
      <c r="A1" s="1" t="s">
        <v>0</v>
      </c>
      <c r="F1" s="3"/>
      <c r="G1" s="3"/>
    </row>
    <row r="2" spans="1:20" s="2" customFormat="1" ht="18" x14ac:dyDescent="0.25">
      <c r="A2" s="157" t="s">
        <v>1</v>
      </c>
      <c r="B2" s="157"/>
      <c r="C2" s="157"/>
      <c r="D2" s="157"/>
      <c r="E2" s="157"/>
      <c r="F2" s="157"/>
      <c r="G2" s="157"/>
      <c r="H2" s="157"/>
      <c r="I2" s="157"/>
    </row>
    <row r="3" spans="1:20" ht="39.75" customHeight="1" x14ac:dyDescent="0.2">
      <c r="A3" s="157"/>
      <c r="B3" s="157"/>
      <c r="C3" s="157"/>
      <c r="D3" s="157"/>
      <c r="E3" s="157"/>
      <c r="F3" s="157"/>
      <c r="G3" s="157"/>
      <c r="H3" s="157"/>
      <c r="I3" s="157"/>
    </row>
    <row r="4" spans="1:20" ht="17.25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20" x14ac:dyDescent="0.2">
      <c r="A5" s="5" t="s">
        <v>2</v>
      </c>
      <c r="B5" s="158" t="s">
        <v>3</v>
      </c>
      <c r="C5" s="159"/>
      <c r="D5" s="159"/>
      <c r="E5" s="159"/>
      <c r="F5" s="159"/>
      <c r="G5" s="160"/>
    </row>
    <row r="7" spans="1:20" x14ac:dyDescent="0.2">
      <c r="A7" s="5" t="s">
        <v>4</v>
      </c>
      <c r="D7" s="158" t="s">
        <v>5</v>
      </c>
      <c r="E7" s="159"/>
      <c r="F7" s="159"/>
      <c r="G7" s="160"/>
      <c r="K7" s="161"/>
      <c r="L7" s="161"/>
      <c r="M7" s="161"/>
      <c r="N7" s="161"/>
      <c r="O7" s="161"/>
      <c r="P7" s="161"/>
      <c r="Q7" s="161"/>
      <c r="R7" s="161"/>
      <c r="S7" s="161"/>
    </row>
    <row r="8" spans="1:20" x14ac:dyDescent="0.2">
      <c r="K8" s="161"/>
      <c r="L8" s="161"/>
      <c r="M8" s="161"/>
      <c r="N8" s="161"/>
      <c r="O8" s="161"/>
      <c r="P8" s="161"/>
      <c r="Q8" s="161"/>
      <c r="R8" s="161"/>
      <c r="S8" s="161"/>
    </row>
    <row r="9" spans="1:20" x14ac:dyDescent="0.2">
      <c r="A9" s="7" t="s">
        <v>6</v>
      </c>
      <c r="B9" s="7"/>
      <c r="C9" s="7"/>
      <c r="D9" s="7"/>
    </row>
    <row r="11" spans="1:20" x14ac:dyDescent="0.2">
      <c r="A11" s="5" t="s">
        <v>7</v>
      </c>
      <c r="B11" s="162" t="s">
        <v>8</v>
      </c>
      <c r="C11" s="163"/>
      <c r="D11" s="163"/>
      <c r="E11" s="163"/>
      <c r="F11" s="163"/>
      <c r="G11" s="164"/>
    </row>
    <row r="13" spans="1:20" x14ac:dyDescent="0.2">
      <c r="A13" s="5" t="s">
        <v>9</v>
      </c>
      <c r="B13" s="8">
        <v>45747</v>
      </c>
    </row>
    <row r="15" spans="1:20" ht="15.75" x14ac:dyDescent="0.25">
      <c r="F15" s="6" t="s">
        <v>10</v>
      </c>
      <c r="G15" s="6" t="s">
        <v>10</v>
      </c>
      <c r="T15" s="9"/>
    </row>
    <row r="16" spans="1:20" s="7" customFormat="1" x14ac:dyDescent="0.2">
      <c r="A16" s="7" t="s">
        <v>11</v>
      </c>
      <c r="F16" s="10"/>
      <c r="G16" s="10"/>
    </row>
    <row r="17" spans="1:8" x14ac:dyDescent="0.2">
      <c r="A17" s="5" t="s">
        <v>12</v>
      </c>
      <c r="B17" s="11">
        <v>4717651</v>
      </c>
      <c r="F17" s="12">
        <v>22504.17</v>
      </c>
      <c r="G17" s="13"/>
    </row>
    <row r="18" spans="1:8" x14ac:dyDescent="0.2">
      <c r="A18" s="5" t="s">
        <v>13</v>
      </c>
      <c r="B18" s="11">
        <v>28725573</v>
      </c>
      <c r="F18" s="12">
        <v>49415.12</v>
      </c>
      <c r="G18" s="13"/>
    </row>
    <row r="19" spans="1:8" x14ac:dyDescent="0.2">
      <c r="F19" s="14"/>
      <c r="G19" s="15">
        <f>SUM(F17:F18)</f>
        <v>71919.290000000008</v>
      </c>
    </row>
    <row r="20" spans="1:8" x14ac:dyDescent="0.2">
      <c r="F20" s="13"/>
      <c r="G20" s="13"/>
    </row>
    <row r="21" spans="1:8" x14ac:dyDescent="0.2">
      <c r="A21" s="5" t="s">
        <v>14</v>
      </c>
      <c r="F21" s="13"/>
      <c r="G21" s="13">
        <v>0</v>
      </c>
    </row>
    <row r="22" spans="1:8" x14ac:dyDescent="0.2">
      <c r="F22" s="13"/>
      <c r="G22" s="13"/>
    </row>
    <row r="23" spans="1:8" x14ac:dyDescent="0.2">
      <c r="A23" s="5" t="s">
        <v>15</v>
      </c>
      <c r="F23" s="13"/>
      <c r="G23" s="13"/>
    </row>
    <row r="24" spans="1:8" x14ac:dyDescent="0.2">
      <c r="B24" s="11" t="s">
        <v>16</v>
      </c>
      <c r="F24" s="12">
        <v>-295.95999999999998</v>
      </c>
      <c r="G24" s="13"/>
    </row>
    <row r="25" spans="1:8" x14ac:dyDescent="0.2">
      <c r="F25" s="14"/>
      <c r="G25" s="13">
        <f>SUM(F24:F24)</f>
        <v>-295.95999999999998</v>
      </c>
    </row>
    <row r="26" spans="1:8" x14ac:dyDescent="0.2">
      <c r="A26" s="5" t="s">
        <v>17</v>
      </c>
      <c r="F26" s="13"/>
      <c r="G26" s="13"/>
    </row>
    <row r="27" spans="1:8" x14ac:dyDescent="0.2">
      <c r="B27" s="11"/>
      <c r="F27" s="12"/>
      <c r="G27" s="13"/>
    </row>
    <row r="28" spans="1:8" x14ac:dyDescent="0.2">
      <c r="B28" s="11"/>
      <c r="F28" s="12"/>
      <c r="G28" s="13"/>
    </row>
    <row r="29" spans="1:8" x14ac:dyDescent="0.2">
      <c r="B29" s="11"/>
      <c r="F29" s="12"/>
      <c r="G29" s="13"/>
    </row>
    <row r="30" spans="1:8" x14ac:dyDescent="0.2">
      <c r="F30" s="14"/>
      <c r="G30" s="14">
        <f>SUM(F27:F29)</f>
        <v>0</v>
      </c>
    </row>
    <row r="31" spans="1:8" x14ac:dyDescent="0.2">
      <c r="F31" s="13"/>
      <c r="G31" s="13"/>
    </row>
    <row r="32" spans="1:8" ht="14.25" thickBot="1" x14ac:dyDescent="0.25">
      <c r="A32" s="7" t="s">
        <v>18</v>
      </c>
      <c r="B32" s="7"/>
      <c r="C32" s="7"/>
      <c r="D32" s="7"/>
      <c r="E32" s="7"/>
      <c r="F32" s="16"/>
      <c r="G32" s="17">
        <f>G19+G21+G25+G30</f>
        <v>71623.33</v>
      </c>
      <c r="H32" s="7"/>
    </row>
    <row r="33" spans="6:7" ht="14.25" thickTop="1" x14ac:dyDescent="0.2">
      <c r="F33" s="18"/>
      <c r="G33" s="18"/>
    </row>
  </sheetData>
  <mergeCells count="5">
    <mergeCell ref="A2:I3"/>
    <mergeCell ref="B5:G5"/>
    <mergeCell ref="D7:G7"/>
    <mergeCell ref="K7:S8"/>
    <mergeCell ref="B11:G11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4a4bb9-d1ae-4616-a7f3-e948b029be17" xsi:nil="true"/>
    <lcf76f155ced4ddcb4097134ff3c332f xmlns="dce5d0a7-aee3-4f1d-90cb-e6117e18a7c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C050431E5504AA5207E28A39A7608" ma:contentTypeVersion="17" ma:contentTypeDescription="Create a new document." ma:contentTypeScope="" ma:versionID="60bbb6e7ab1fa3869ef6e35787df341e">
  <xsd:schema xmlns:xsd="http://www.w3.org/2001/XMLSchema" xmlns:xs="http://www.w3.org/2001/XMLSchema" xmlns:p="http://schemas.microsoft.com/office/2006/metadata/properties" xmlns:ns2="dce5d0a7-aee3-4f1d-90cb-e6117e18a7cf" xmlns:ns3="234a4bb9-d1ae-4616-a7f3-e948b029be17" targetNamespace="http://schemas.microsoft.com/office/2006/metadata/properties" ma:root="true" ma:fieldsID="039f8fc85f4a4878d99ebba4c4e4942d" ns2:_="" ns3:_="">
    <xsd:import namespace="dce5d0a7-aee3-4f1d-90cb-e6117e18a7cf"/>
    <xsd:import namespace="234a4bb9-d1ae-4616-a7f3-e948b029be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e5d0a7-aee3-4f1d-90cb-e6117e18a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c769442-890b-49a0-8ef8-cc66614199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a4bb9-d1ae-4616-a7f3-e948b029be1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df53c4a-5ecb-4923-ba26-689698737b61}" ma:internalName="TaxCatchAll" ma:showField="CatchAllData" ma:web="234a4bb9-d1ae-4616-a7f3-e948b029be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1D6F96-1CBD-40AB-AB14-0D3B534EBEE0}">
  <ds:schemaRefs>
    <ds:schemaRef ds:uri="http://schemas.microsoft.com/office/2006/metadata/properties"/>
    <ds:schemaRef ds:uri="http://schemas.microsoft.com/office/infopath/2007/PartnerControls"/>
    <ds:schemaRef ds:uri="234a4bb9-d1ae-4616-a7f3-e948b029be17"/>
    <ds:schemaRef ds:uri="dce5d0a7-aee3-4f1d-90cb-e6117e18a7cf"/>
  </ds:schemaRefs>
</ds:datastoreItem>
</file>

<file path=customXml/itemProps2.xml><?xml version="1.0" encoding="utf-8"?>
<ds:datastoreItem xmlns:ds="http://schemas.openxmlformats.org/officeDocument/2006/customXml" ds:itemID="{98DFF380-8584-4229-8AD6-35D1EAD74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91E468-7083-419D-B7C1-B58F86964D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e5d0a7-aee3-4f1d-90cb-e6117e18a7cf"/>
    <ds:schemaRef ds:uri="234a4bb9-d1ae-4616-a7f3-e948b029be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Expenditure</vt:lpstr>
      <vt:lpstr>Income</vt:lpstr>
      <vt:lpstr>Variances</vt:lpstr>
      <vt:lpstr>Bank reconciliation</vt:lpstr>
      <vt:lpstr>'Bank reconciliation'!Print_Area</vt:lpstr>
      <vt:lpstr>Variances!Print_Area</vt:lpstr>
      <vt:lpstr>Expenditure!Print_Titles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Hotson</dc:creator>
  <cp:lastModifiedBy>Deb Hotson</cp:lastModifiedBy>
  <dcterms:created xsi:type="dcterms:W3CDTF">2025-04-01T15:43:36Z</dcterms:created>
  <dcterms:modified xsi:type="dcterms:W3CDTF">2025-04-02T11:21:07Z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0x0101002E9C050431E5504AA5207E28A39A7608</vt:lpwstr>
  </property>
  <property fmtid="{D5CDD505-2E9C-101B-9397-08002B2CF9AE}" pid="3" name="MediaServiceImageTags">
    <vt:lpwstr/>
  </property>
</Properties>
</file>